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23256" windowHeight="12456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/>
  <c r="E20"/>
  <c r="D20"/>
  <c r="E17"/>
  <c r="F20"/>
  <c r="D18"/>
  <c r="C17"/>
  <c r="E21"/>
  <c r="C21"/>
  <c r="E37"/>
  <c r="C37"/>
  <c r="E15"/>
  <c r="E14"/>
  <c r="E35"/>
  <c r="C35"/>
  <c r="E30"/>
  <c r="F30"/>
  <c r="E43"/>
  <c r="F43"/>
  <c r="E44"/>
  <c r="F44"/>
  <c r="D44"/>
  <c r="D43"/>
  <c r="F16"/>
  <c r="F17"/>
  <c r="F25"/>
  <c r="F23"/>
  <c r="F22"/>
  <c r="C41"/>
  <c r="C40"/>
  <c r="C39"/>
  <c r="C32"/>
  <c r="F31"/>
  <c r="E31"/>
  <c r="D31"/>
  <c r="D29"/>
  <c r="D28"/>
  <c r="C25"/>
  <c r="C24"/>
  <c r="E23"/>
  <c r="E22"/>
  <c r="D23"/>
  <c r="D22"/>
  <c r="C22"/>
  <c r="C20"/>
  <c r="C19"/>
  <c r="F18"/>
  <c r="E18"/>
  <c r="C18"/>
  <c r="C16"/>
  <c r="D15"/>
  <c r="D14"/>
  <c r="D13"/>
  <c r="E36"/>
  <c r="C36"/>
  <c r="F37"/>
  <c r="F36"/>
  <c r="D45"/>
  <c r="C31"/>
  <c r="E34"/>
  <c r="C34"/>
  <c r="D26"/>
  <c r="E29"/>
  <c r="F29"/>
  <c r="C29"/>
  <c r="C30"/>
  <c r="C44"/>
  <c r="C43"/>
  <c r="C23"/>
  <c r="F35"/>
  <c r="F34"/>
  <c r="F33"/>
  <c r="F15"/>
  <c r="F14"/>
  <c r="E45"/>
  <c r="E42"/>
  <c r="E38"/>
  <c r="E13"/>
  <c r="E26"/>
  <c r="F21"/>
  <c r="F45"/>
  <c r="F42"/>
  <c r="F38"/>
  <c r="D42"/>
  <c r="D38"/>
  <c r="C15"/>
  <c r="C14"/>
  <c r="E33"/>
  <c r="C33"/>
  <c r="F28"/>
  <c r="F46"/>
  <c r="C13"/>
  <c r="C26"/>
  <c r="C45"/>
  <c r="F13"/>
  <c r="F26"/>
  <c r="C42"/>
  <c r="D46"/>
  <c r="C38"/>
  <c r="E28"/>
  <c r="E46"/>
  <c r="C28"/>
  <c r="C46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<sst xmlns="http://schemas.openxmlformats.org/spreadsheetml/2006/main" count="57" uniqueCount="45">
  <si>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</si>
  <si>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</si>
  <si>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</si>
  <si>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</si>
  <si>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</si>
  <si>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</si>
  <si>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</si>
  <si>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</si>
  <si>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</si>
  <si>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</si>
  <si>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</si>
  <si>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</si>
  <si>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</si>
  <si>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</si>
  <si>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</si>
  <si>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</si>
  <si>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</si>
  <si>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</si>
  <si>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</si>
  <si>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</si>
  <si>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</si>
  <si>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</si>
  <si>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</si>
  <si>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</si>
  <si>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</si>
  <si>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</si>
  <si>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</si>
  <si>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</si>
  <si>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</si>
  <si>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</si>
  <si>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</si>
  <si>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</si>
  <si>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</si>
  <si>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</si>
  <si>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</si>
  <si>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</si>
  <si>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</si>
  <si>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</si>
  <si>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2025 рік</t>
  </si>
  <si>
    <t xml:space="preserve">Виконуючий обов’язки начальника
фінансового управління	, заступник 
начальника фінансового управління </t>
  </si>
  <si>
    <t>Олена МІХАЛЬОВА</t>
  </si>
  <si>
    <t>Секретар Мелітопольської міської ради</t>
  </si>
  <si>
    <t>Роман РОМАНОВ</t>
  </si>
  <si>
    <t>0856800000</t>
  </si>
  <si>
    <t>до рішення 47 сесії  Мелітопольської міської ради Запорізької області VIII  скликання від 27.03.2025 № 1</t>
  </si>
</sst>
</file>

<file path=xl/styles.xml><?xml version="1.0" encoding="utf-8"?>
<styleSheet xmlns="http://schemas.openxmlformats.org/spreadsheetml/2006/main">
  <numFmts count="3">
    <numFmt numFmtId="164" formatCode="#,##0_ ;\-#,##0\ "/>
    <numFmt numFmtId="165" formatCode="0.0"/>
    <numFmt numFmtId="166" formatCode="#,##0;[Red]#,##0"/>
  </numFmts>
  <fonts count="30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19" fillId="4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5" fillId="22" borderId="1" applyNumberFormat="0" applyAlignment="0" applyProtection="0"/>
    <xf numFmtId="0" fontId="13" fillId="0" borderId="0"/>
    <xf numFmtId="0" fontId="9" fillId="0" borderId="7" applyNumberFormat="0" applyFill="0" applyAlignment="0" applyProtection="0"/>
    <xf numFmtId="0" fontId="14" fillId="3" borderId="0" applyNumberFormat="0" applyBorder="0" applyAlignment="0" applyProtection="0"/>
    <xf numFmtId="0" fontId="26" fillId="23" borderId="8" applyNumberFormat="0" applyAlignment="0" applyProtection="0"/>
    <xf numFmtId="0" fontId="4" fillId="22" borderId="9" applyNumberFormat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9" xfId="36" applyFont="1" applyBorder="1" applyAlignment="1">
      <alignment horizontal="center" vertical="center"/>
    </xf>
    <xf numFmtId="164" fontId="20" fillId="0" borderId="9" xfId="36" applyNumberFormat="1" applyFont="1" applyBorder="1" applyAlignment="1">
      <alignment horizontal="center" vertical="center"/>
    </xf>
    <xf numFmtId="0" fontId="20" fillId="0" borderId="9" xfId="36" applyFont="1" applyBorder="1" applyAlignment="1">
      <alignment horizontal="justify" wrapText="1"/>
    </xf>
    <xf numFmtId="164" fontId="20" fillId="0" borderId="9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9" xfId="36" applyFont="1" applyBorder="1" applyAlignment="1">
      <alignment horizontal="center"/>
    </xf>
    <xf numFmtId="0" fontId="26" fillId="0" borderId="0" xfId="36" applyFont="1"/>
    <xf numFmtId="164" fontId="20" fillId="0" borderId="9" xfId="36" applyNumberFormat="1" applyFont="1" applyBorder="1" applyAlignment="1">
      <alignment horizontal="center" wrapText="1"/>
    </xf>
    <xf numFmtId="0" fontId="13" fillId="0" borderId="0" xfId="36"/>
    <xf numFmtId="0" fontId="20" fillId="0" borderId="9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4" xfId="0" applyFont="1" applyBorder="1" applyAlignment="1">
      <alignment horizontal="justify" wrapText="1"/>
    </xf>
    <xf numFmtId="166" fontId="20" fillId="0" borderId="9" xfId="36" applyNumberFormat="1" applyFont="1" applyBorder="1" applyAlignment="1">
      <alignment horizontal="center" vertical="center" wrapText="1"/>
    </xf>
    <xf numFmtId="0" fontId="20" fillId="0" borderId="12" xfId="36" applyFont="1" applyBorder="1" applyAlignment="1">
      <alignment horizontal="center" vertical="center"/>
    </xf>
    <xf numFmtId="0" fontId="20" fillId="0" borderId="13" xfId="0" applyFont="1" applyBorder="1" applyAlignment="1">
      <alignment horizontal="justify" wrapText="1"/>
    </xf>
    <xf numFmtId="164" fontId="20" fillId="0" borderId="15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3" xfId="36" applyNumberFormat="1" applyFont="1" applyBorder="1" applyAlignment="1">
      <alignment horizontal="center" wrapText="1"/>
    </xf>
    <xf numFmtId="164" fontId="20" fillId="0" borderId="15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7" xfId="36" applyNumberFormat="1" applyFont="1" applyBorder="1" applyAlignment="1">
      <alignment horizontal="center" wrapText="1"/>
    </xf>
    <xf numFmtId="0" fontId="20" fillId="0" borderId="18" xfId="36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3" fillId="0" borderId="12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5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26" builtinId="29" customBuiltin="1"/>
    <cellStyle name="Акцент2" xfId="27" builtinId="33" customBuiltin="1"/>
    <cellStyle name="Акцент3" xfId="28" builtinId="37" customBuiltin="1"/>
    <cellStyle name="Акцент4" xfId="29" builtinId="41" customBuiltin="1"/>
    <cellStyle name="Акцент5" xfId="30" builtinId="45" customBuiltin="1"/>
    <cellStyle name="Акцент6" xfId="31" builtinId="49" customBuiltin="1"/>
    <cellStyle name="Ввод " xfId="19" builtinId="20" customBuiltin="1"/>
    <cellStyle name="Вывод" xfId="40" builtinId="21" customBuiltin="1"/>
    <cellStyle name="Вычисление" xfId="35" builtinId="22" customBuiltin="1"/>
    <cellStyle name="Заголовок 1" xfId="21" builtinId="16" customBuiltin="1"/>
    <cellStyle name="Заголовок 2" xfId="22" builtinId="17" customBuiltin="1"/>
    <cellStyle name="Заголовок 3" xfId="23" builtinId="18" customBuiltin="1"/>
    <cellStyle name="Заголовок 4" xfId="24" builtinId="19" customBuiltin="1"/>
    <cellStyle name="Итог" xfId="37" builtinId="25" customBuiltin="1"/>
    <cellStyle name="Контрольная ячейка" xfId="32" builtinId="23" customBuiltin="1"/>
    <cellStyle name="Название" xfId="33" builtinId="15" customBuiltin="1"/>
    <cellStyle name="Нейтральный" xfId="34" builtinId="28" customBuiltin="1"/>
    <cellStyle name="Обычный" xfId="0" builtinId="0"/>
    <cellStyle name="Обычный_05_39_26-01" xfId="36"/>
    <cellStyle name="Плохой" xfId="38" builtinId="27" customBuiltin="1"/>
    <cellStyle name="Пояснение" xfId="43" builtinId="53" customBuiltin="1"/>
    <cellStyle name="Примечание" xfId="39" builtinId="10" customBuiltin="1"/>
    <cellStyle name="Связанная ячейка" xfId="25" builtinId="24" customBuiltin="1"/>
    <cellStyle name="Стиль 1" xfId="41"/>
    <cellStyle name="Текст предупреждения" xfId="42" builtinId="11" customBuiltin="1"/>
    <cellStyle name="Хороший" xfId="2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>
      <c r="A1" s="12"/>
      <c r="B1" s="2"/>
      <c r="C1" s="2"/>
      <c r="D1" s="20" t="s">
        <v>0</v>
      </c>
    </row>
    <row r="2" spans="1:7" ht="24.75" customHeight="1">
      <c r="A2" s="12"/>
      <c r="B2" s="2"/>
      <c r="C2" s="2"/>
      <c r="D2" s="45" t="s">
        <v>44</v>
      </c>
      <c r="E2" s="45"/>
      <c r="F2" s="45"/>
    </row>
    <row r="3" spans="1:7" ht="9" customHeight="1">
      <c r="A3" s="12"/>
      <c r="B3" s="2"/>
      <c r="C3" s="2"/>
      <c r="D3" s="46"/>
      <c r="E3" s="46"/>
      <c r="F3" s="46"/>
    </row>
    <row r="4" spans="1:7" ht="17.399999999999999">
      <c r="A4" s="47" t="s">
        <v>23</v>
      </c>
      <c r="B4" s="47"/>
      <c r="C4" s="47"/>
      <c r="D4" s="47"/>
      <c r="E4" s="47"/>
      <c r="F4" s="47"/>
    </row>
    <row r="5" spans="1:7" ht="17.399999999999999">
      <c r="A5" s="47" t="s">
        <v>38</v>
      </c>
      <c r="B5" s="47"/>
      <c r="C5" s="47"/>
      <c r="D5" s="47"/>
      <c r="E5" s="47"/>
      <c r="F5" s="47"/>
    </row>
    <row r="6" spans="1:7" ht="17.399999999999999">
      <c r="A6" s="44" t="s">
        <v>43</v>
      </c>
      <c r="B6" s="44"/>
      <c r="C6" s="21"/>
      <c r="D6" s="21"/>
      <c r="E6" s="21"/>
      <c r="F6" s="21"/>
    </row>
    <row r="7" spans="1:7" ht="15" customHeight="1">
      <c r="A7" s="22" t="s">
        <v>34</v>
      </c>
      <c r="B7" s="21"/>
      <c r="C7" s="21"/>
      <c r="D7" s="21"/>
      <c r="E7" s="21"/>
      <c r="F7" s="21"/>
    </row>
    <row r="8" spans="1:7" ht="14.25" customHeight="1">
      <c r="A8" s="12"/>
      <c r="B8" s="3"/>
      <c r="C8" s="3"/>
      <c r="D8" s="1"/>
      <c r="E8" s="1"/>
      <c r="F8" s="19" t="s">
        <v>33</v>
      </c>
    </row>
    <row r="9" spans="1:7" ht="15.75" customHeight="1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>
      <c r="A10" s="48"/>
      <c r="B10" s="48"/>
      <c r="C10" s="48"/>
      <c r="D10" s="48"/>
      <c r="E10" s="4" t="s">
        <v>25</v>
      </c>
      <c r="F10" s="5" t="s">
        <v>26</v>
      </c>
    </row>
    <row r="11" spans="1:7" ht="16.8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>
      <c r="A12" s="49" t="s">
        <v>35</v>
      </c>
      <c r="B12" s="50"/>
      <c r="C12" s="50"/>
      <c r="D12" s="50"/>
      <c r="E12" s="50"/>
      <c r="F12" s="51"/>
    </row>
    <row r="13" spans="1:7" ht="16.8">
      <c r="A13" s="6" t="s">
        <v>4</v>
      </c>
      <c r="B13" s="8" t="s">
        <v>5</v>
      </c>
      <c r="C13" s="15">
        <f t="shared" ref="C13:C44" si="0">SUM(D13:E13)</f>
        <v>19721380</v>
      </c>
      <c r="D13" s="7">
        <f>D14+D21+D18</f>
        <v>31776480</v>
      </c>
      <c r="E13" s="7">
        <f>E14+E21+E18</f>
        <v>-12055100</v>
      </c>
      <c r="F13" s="7">
        <f>F14+F21+F18</f>
        <v>-12145900</v>
      </c>
    </row>
    <row r="14" spans="1:7" ht="16.8">
      <c r="A14" s="6">
        <v>202000</v>
      </c>
      <c r="B14" s="17" t="s">
        <v>19</v>
      </c>
      <c r="C14" s="15">
        <f>SUM(C15)</f>
        <v>-74003061</v>
      </c>
      <c r="D14" s="15">
        <f>SUM(D15)</f>
        <v>0</v>
      </c>
      <c r="E14" s="15">
        <f>SUM(E15)</f>
        <v>-74003061</v>
      </c>
      <c r="F14" s="15">
        <f>SUM(F15)</f>
        <v>-74003061</v>
      </c>
      <c r="G14" s="18"/>
    </row>
    <row r="15" spans="1:7" ht="16.8">
      <c r="A15" s="6">
        <v>202200</v>
      </c>
      <c r="B15" s="17" t="s">
        <v>20</v>
      </c>
      <c r="C15" s="15">
        <f>SUM(C16:C17)</f>
        <v>-74003061</v>
      </c>
      <c r="D15" s="15">
        <f>SUM(D16:D17)</f>
        <v>0</v>
      </c>
      <c r="E15" s="15">
        <f>SUM(E16:E17)</f>
        <v>-74003061</v>
      </c>
      <c r="F15" s="15">
        <f>SUM(F16:F17)</f>
        <v>-74003061</v>
      </c>
    </row>
    <row r="16" spans="1:7" ht="16.8" hidden="1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>
      <c r="A17" s="13">
        <v>202220</v>
      </c>
      <c r="B17" s="8" t="s">
        <v>22</v>
      </c>
      <c r="C17" s="15">
        <f>SUM(D17:E17)</f>
        <v>-74003061</v>
      </c>
      <c r="D17" s="9">
        <v>0</v>
      </c>
      <c r="E17" s="7">
        <f>-54818500-19200000+15439</f>
        <v>-74003061</v>
      </c>
      <c r="F17" s="7">
        <f>E17</f>
        <v>-74003061</v>
      </c>
    </row>
    <row r="18" spans="1:8" ht="16.8">
      <c r="A18" s="6">
        <v>208000</v>
      </c>
      <c r="B18" s="8" t="s">
        <v>9</v>
      </c>
      <c r="C18" s="15">
        <f t="shared" si="0"/>
        <v>93724441</v>
      </c>
      <c r="D18" s="15">
        <f>D19-D20</f>
        <v>93633641</v>
      </c>
      <c r="E18" s="15">
        <f>E19-E20</f>
        <v>90800</v>
      </c>
      <c r="F18" s="15">
        <f>F19-F20</f>
        <v>0</v>
      </c>
    </row>
    <row r="19" spans="1:8" ht="16.8">
      <c r="A19" s="6">
        <v>208100</v>
      </c>
      <c r="B19" s="8" t="s">
        <v>10</v>
      </c>
      <c r="C19" s="15">
        <f t="shared" si="0"/>
        <v>261041796</v>
      </c>
      <c r="D19" s="7">
        <v>230694936</v>
      </c>
      <c r="E19" s="7">
        <v>30346860</v>
      </c>
      <c r="F19" s="7">
        <v>29524291</v>
      </c>
    </row>
    <row r="20" spans="1:8" ht="16.8">
      <c r="A20" s="13">
        <v>208200</v>
      </c>
      <c r="B20" s="8" t="s">
        <v>11</v>
      </c>
      <c r="C20" s="15">
        <f t="shared" si="0"/>
        <v>167317355</v>
      </c>
      <c r="D20" s="7">
        <f>D19-35803061-50000000-6560580-1270000</f>
        <v>137061295</v>
      </c>
      <c r="E20" s="7">
        <f>E19-90800</f>
        <v>30256060</v>
      </c>
      <c r="F20" s="7">
        <f>F19</f>
        <v>29524291</v>
      </c>
      <c r="H20" s="18"/>
    </row>
    <row r="21" spans="1:8" ht="33.6">
      <c r="A21" s="6">
        <v>208400</v>
      </c>
      <c r="B21" s="32" t="s">
        <v>12</v>
      </c>
      <c r="C21" s="33">
        <f t="shared" si="0"/>
        <v>0</v>
      </c>
      <c r="D21" s="7">
        <f>-45279000-54818500-238100+38486000+15439+300000-323000</f>
        <v>-61857161</v>
      </c>
      <c r="E21" s="7">
        <f>-D21</f>
        <v>61857161</v>
      </c>
      <c r="F21" s="7">
        <f>E21</f>
        <v>61857161</v>
      </c>
      <c r="G21" s="18"/>
    </row>
    <row r="22" spans="1:8" ht="13.5" hidden="1" customHeight="1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>
      <c r="A26" s="6" t="s">
        <v>27</v>
      </c>
      <c r="B26" s="40" t="s">
        <v>28</v>
      </c>
      <c r="C26" s="41">
        <f>C13+C22</f>
        <v>19721380</v>
      </c>
      <c r="D26" s="41">
        <f>D13+D22</f>
        <v>31776480</v>
      </c>
      <c r="E26" s="41">
        <f>E13+E22</f>
        <v>-12055100</v>
      </c>
      <c r="F26" s="41">
        <f>F13+F22</f>
        <v>-12145900</v>
      </c>
    </row>
    <row r="27" spans="1:8" ht="26.25" customHeight="1">
      <c r="A27" s="49" t="s">
        <v>36</v>
      </c>
      <c r="B27" s="50"/>
      <c r="C27" s="50"/>
      <c r="D27" s="50"/>
      <c r="E27" s="50"/>
      <c r="F27" s="51"/>
    </row>
    <row r="28" spans="1:8" ht="16.8">
      <c r="A28" s="13">
        <v>400000</v>
      </c>
      <c r="B28" s="8" t="s">
        <v>13</v>
      </c>
      <c r="C28" s="15">
        <f t="shared" si="0"/>
        <v>-74003061</v>
      </c>
      <c r="D28" s="7">
        <f>D33</f>
        <v>0</v>
      </c>
      <c r="E28" s="7">
        <f>E29+E33+E31</f>
        <v>-74003061</v>
      </c>
      <c r="F28" s="7">
        <f>F29+F33+F31</f>
        <v>-74003061</v>
      </c>
    </row>
    <row r="29" spans="1:8" ht="16.8" hidden="1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>
      <c r="A33" s="13">
        <v>402000</v>
      </c>
      <c r="B33" s="8" t="s">
        <v>37</v>
      </c>
      <c r="C33" s="15">
        <f t="shared" si="0"/>
        <v>-74003061</v>
      </c>
      <c r="D33" s="7">
        <v>0</v>
      </c>
      <c r="E33" s="7">
        <f>E34+E36</f>
        <v>-74003061</v>
      </c>
      <c r="F33" s="7">
        <f>F34+F36</f>
        <v>-74003061</v>
      </c>
    </row>
    <row r="34" spans="1:7" ht="16.8">
      <c r="A34" s="13">
        <v>402100</v>
      </c>
      <c r="B34" s="8" t="s">
        <v>14</v>
      </c>
      <c r="C34" s="15">
        <f t="shared" si="0"/>
        <v>-74003061</v>
      </c>
      <c r="D34" s="7">
        <v>0</v>
      </c>
      <c r="E34" s="7">
        <f>E35</f>
        <v>-74003061</v>
      </c>
      <c r="F34" s="7">
        <f>F35</f>
        <v>-74003061</v>
      </c>
    </row>
    <row r="35" spans="1:7" ht="16.8">
      <c r="A35" s="13">
        <v>402102</v>
      </c>
      <c r="B35" s="8" t="s">
        <v>15</v>
      </c>
      <c r="C35" s="15">
        <f t="shared" si="0"/>
        <v>-74003061</v>
      </c>
      <c r="D35" s="7">
        <v>0</v>
      </c>
      <c r="E35" s="7">
        <f>E17</f>
        <v>-74003061</v>
      </c>
      <c r="F35" s="7">
        <f>E35</f>
        <v>-74003061</v>
      </c>
    </row>
    <row r="36" spans="1:7" ht="16.8" hidden="1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>
      <c r="A38" s="6" t="s">
        <v>16</v>
      </c>
      <c r="B38" s="8" t="s">
        <v>17</v>
      </c>
      <c r="C38" s="15">
        <f t="shared" si="0"/>
        <v>93724441</v>
      </c>
      <c r="D38" s="7">
        <f>D42</f>
        <v>31776480</v>
      </c>
      <c r="E38" s="7">
        <f>E42</f>
        <v>61947961</v>
      </c>
      <c r="F38" s="7">
        <f>F42</f>
        <v>61857161</v>
      </c>
    </row>
    <row r="39" spans="1:7" ht="33.6" hidden="1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>
      <c r="A42" s="6">
        <v>602000</v>
      </c>
      <c r="B42" s="8" t="s">
        <v>18</v>
      </c>
      <c r="C42" s="15">
        <f t="shared" si="0"/>
        <v>93724441</v>
      </c>
      <c r="D42" s="7">
        <f>D43-D44+D45</f>
        <v>31776480</v>
      </c>
      <c r="E42" s="7">
        <f>E43-E44+E45</f>
        <v>61947961</v>
      </c>
      <c r="F42" s="7">
        <f>F43-F44+F45</f>
        <v>61857161</v>
      </c>
    </row>
    <row r="43" spans="1:7" ht="16.8">
      <c r="A43" s="6">
        <v>602100</v>
      </c>
      <c r="B43" s="8" t="s">
        <v>10</v>
      </c>
      <c r="C43" s="15">
        <f t="shared" si="0"/>
        <v>261041796</v>
      </c>
      <c r="D43" s="7">
        <f t="shared" ref="D43:F44" si="1">D19</f>
        <v>230694936</v>
      </c>
      <c r="E43" s="7">
        <f t="shared" si="1"/>
        <v>30346860</v>
      </c>
      <c r="F43" s="7">
        <f t="shared" si="1"/>
        <v>29524291</v>
      </c>
    </row>
    <row r="44" spans="1:7" ht="16.8">
      <c r="A44" s="13">
        <v>602200</v>
      </c>
      <c r="B44" s="10" t="s">
        <v>11</v>
      </c>
      <c r="C44" s="15">
        <f t="shared" si="0"/>
        <v>167317355</v>
      </c>
      <c r="D44" s="7">
        <f t="shared" si="1"/>
        <v>137061295</v>
      </c>
      <c r="E44" s="7">
        <f t="shared" si="1"/>
        <v>30256060</v>
      </c>
      <c r="F44" s="7">
        <f t="shared" si="1"/>
        <v>29524291</v>
      </c>
    </row>
    <row r="45" spans="1:7" ht="33.6">
      <c r="A45" s="42">
        <v>602400</v>
      </c>
      <c r="B45" s="35" t="s">
        <v>12</v>
      </c>
      <c r="C45" s="43">
        <f>SUM(D45:E45)</f>
        <v>0</v>
      </c>
      <c r="D45" s="7">
        <f>D21</f>
        <v>-61857161</v>
      </c>
      <c r="E45" s="7">
        <f>E21</f>
        <v>61857161</v>
      </c>
      <c r="F45" s="7">
        <f>F21</f>
        <v>61857161</v>
      </c>
      <c r="G45" s="18"/>
    </row>
    <row r="46" spans="1:7" s="26" customFormat="1" ht="24" customHeight="1">
      <c r="A46" s="23" t="s">
        <v>27</v>
      </c>
      <c r="B46" s="24" t="s">
        <v>28</v>
      </c>
      <c r="C46" s="11">
        <f>C28+C38</f>
        <v>19721380</v>
      </c>
      <c r="D46" s="11">
        <f>D28+D38</f>
        <v>31776480</v>
      </c>
      <c r="E46" s="11">
        <f>E28+E38</f>
        <v>-12055100</v>
      </c>
      <c r="F46" s="11">
        <f>F28+F38</f>
        <v>-12145900</v>
      </c>
      <c r="G46" s="25"/>
    </row>
    <row r="47" spans="1:7" ht="21.75" customHeight="1">
      <c r="D47" s="18"/>
      <c r="E47" s="18"/>
    </row>
    <row r="48" spans="1:7" ht="55.5" customHeight="1">
      <c r="A48" s="52" t="s">
        <v>39</v>
      </c>
      <c r="B48" s="52"/>
      <c r="C48" s="28"/>
      <c r="D48" s="28"/>
      <c r="E48" s="54" t="s">
        <v>40</v>
      </c>
      <c r="F48" s="54"/>
    </row>
    <row r="49" spans="1:11" ht="12" customHeight="1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>
      <c r="A50" s="52" t="s">
        <v>41</v>
      </c>
      <c r="B50" s="53"/>
      <c r="C50" s="30"/>
      <c r="D50" s="31"/>
      <c r="E50" s="54" t="s">
        <v>42</v>
      </c>
      <c r="F50" s="54"/>
      <c r="H50" s="14"/>
      <c r="I50" s="14"/>
    </row>
  </sheetData>
  <sheetProtection selectLockedCells="1" selectUnlockedCells="1"/>
  <mergeCells count="16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diloyanolga@gmail.com</cp:lastModifiedBy>
  <cp:lastPrinted>2021-11-09T14:47:03Z</cp:lastPrinted>
  <dcterms:created xsi:type="dcterms:W3CDTF">2016-03-23T14:15:54Z</dcterms:created>
  <dcterms:modified xsi:type="dcterms:W3CDTF">2025-05-30T08:19:15Z</dcterms:modified>
</cp:coreProperties>
</file>