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3 сесія\5. фінансові питання\1. бюджет 2019\"/>
    </mc:Choice>
  </mc:AlternateContent>
  <bookViews>
    <workbookView xWindow="0" yWindow="0" windowWidth="20490" windowHeight="7620"/>
  </bookViews>
  <sheets>
    <sheet name="додаток 2  (06.11)" sheetId="4" r:id="rId1"/>
  </sheets>
  <definedNames>
    <definedName name="В15">#REF!</definedName>
    <definedName name="_xlnm.Print_Area" localSheetId="0">'додаток 2  (06.11)'!$A$1:$F$47</definedName>
  </definedNames>
  <calcPr calcId="162913"/>
</workbook>
</file>

<file path=xl/calcChain.xml><?xml version="1.0" encoding="utf-8"?>
<calcChain xmlns="http://schemas.openxmlformats.org/spreadsheetml/2006/main">
  <c r="F38" i="4" l="1"/>
  <c r="E38" i="4"/>
  <c r="E17" i="4"/>
  <c r="D38" i="4"/>
  <c r="D17" i="4"/>
  <c r="C17" i="4"/>
  <c r="F17" i="4"/>
  <c r="F39" i="4"/>
  <c r="F37" i="4"/>
  <c r="F33" i="4"/>
  <c r="E39" i="4"/>
  <c r="E18" i="4"/>
  <c r="D39" i="4"/>
  <c r="D18" i="4"/>
  <c r="F14" i="4"/>
  <c r="F27" i="4"/>
  <c r="E27" i="4"/>
  <c r="E26" i="4"/>
  <c r="C40" i="4"/>
  <c r="D37" i="4"/>
  <c r="D33" i="4"/>
  <c r="C33" i="4"/>
  <c r="C36" i="4"/>
  <c r="C35" i="4"/>
  <c r="C34" i="4"/>
  <c r="C32" i="4"/>
  <c r="F31" i="4"/>
  <c r="F30" i="4"/>
  <c r="E31" i="4"/>
  <c r="C31" i="4"/>
  <c r="C29" i="4"/>
  <c r="F28" i="4"/>
  <c r="E28" i="4"/>
  <c r="D28" i="4"/>
  <c r="C28" i="4"/>
  <c r="D26" i="4"/>
  <c r="C22" i="4"/>
  <c r="F21" i="4"/>
  <c r="E21" i="4"/>
  <c r="D21" i="4"/>
  <c r="C21" i="4"/>
  <c r="F20" i="4"/>
  <c r="E20" i="4"/>
  <c r="D20" i="4"/>
  <c r="C20" i="4"/>
  <c r="C19" i="4"/>
  <c r="C15" i="4"/>
  <c r="C14" i="4"/>
  <c r="E13" i="4"/>
  <c r="F13" i="4"/>
  <c r="F12" i="4"/>
  <c r="F11" i="4"/>
  <c r="F23" i="4"/>
  <c r="D13" i="4"/>
  <c r="E12" i="4"/>
  <c r="D12" i="4"/>
  <c r="C12" i="4"/>
  <c r="F18" i="4"/>
  <c r="F16" i="4"/>
  <c r="C38" i="4"/>
  <c r="C27" i="4"/>
  <c r="E37" i="4"/>
  <c r="E33" i="4"/>
  <c r="C26" i="4"/>
  <c r="F26" i="4"/>
  <c r="F25" i="4"/>
  <c r="F41" i="4"/>
  <c r="E16" i="4"/>
  <c r="E11" i="4"/>
  <c r="E23" i="4"/>
  <c r="C18" i="4"/>
  <c r="D25" i="4"/>
  <c r="E30" i="4"/>
  <c r="C30" i="4"/>
  <c r="C37" i="4"/>
  <c r="D16" i="4"/>
  <c r="C16" i="4"/>
  <c r="C39" i="4"/>
  <c r="C13" i="4"/>
  <c r="D41" i="4"/>
  <c r="D11" i="4"/>
  <c r="E25" i="4"/>
  <c r="E41" i="4"/>
  <c r="D23" i="4"/>
  <c r="C23" i="4"/>
  <c r="C11" i="4"/>
  <c r="C25" i="4"/>
  <c r="C41" i="4"/>
</calcChain>
</file>

<file path=xl/sharedStrings.xml><?xml version="1.0" encoding="utf-8"?>
<sst xmlns="http://schemas.openxmlformats.org/spreadsheetml/2006/main" count="52" uniqueCount="43">
  <si>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</si>
  <si>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</si>
  <si>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</si>
  <si>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</si>
  <si>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</si>
  <si>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</si>
  <si>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</si>
  <si>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</si>
  <si>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</si>
  <si>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</si>
  <si>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</si>
  <si>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</si>
  <si>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</si>
  <si>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</si>
  <si>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</si>
  <si>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</si>
  <si>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</si>
  <si>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</si>
  <si>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</si>
  <si>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</si>
  <si>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</si>
  <si>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</si>
  <si>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</si>
  <si>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</si>
  <si>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</si>
  <si>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</si>
  <si>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</si>
  <si>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</si>
  <si>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</si>
  <si>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міського бюджету на 2019 рік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</si>
  <si>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</si>
  <si>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</si>
  <si>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</si>
  <si>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</si>
  <si>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</si>
  <si>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</si>
  <si>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</si>
  <si>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</si>
  <si>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</si>
  <si>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Погашення</t>
  </si>
  <si>
    <t>Секретар Мелітопольської міської ради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</si>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</sst>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3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4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172" fontId="24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7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0" fontId="24" fillId="0" borderId="15" xfId="36" applyFont="1" applyBorder="1" applyAlignment="1">
      <alignment horizontal="center" vertical="center"/>
    </xf>
    <xf numFmtId="0" fontId="24" fillId="0" borderId="14" xfId="0" applyFont="1" applyBorder="1" applyAlignment="1">
      <alignment horizontal="justify" wrapText="1"/>
    </xf>
    <xf numFmtId="0" fontId="28" fillId="0" borderId="0" xfId="36" applyFont="1"/>
    <xf numFmtId="172" fontId="24" fillId="0" borderId="2" xfId="36" applyNumberFormat="1" applyFont="1" applyBorder="1" applyAlignment="1">
      <alignment horizontal="center" wrapText="1"/>
    </xf>
    <xf numFmtId="0" fontId="0" fillId="0" borderId="0" xfId="0" applyFont="1"/>
    <xf numFmtId="172" fontId="27" fillId="0" borderId="0" xfId="0" applyNumberFormat="1" applyFont="1"/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4" fillId="24" borderId="15" xfId="36" applyNumberFormat="1" applyFont="1" applyFill="1" applyBorder="1" applyAlignment="1" applyProtection="1">
      <alignment horizontal="center" vertical="center"/>
    </xf>
    <xf numFmtId="0" fontId="24" fillId="24" borderId="16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0" borderId="15" xfId="36" applyNumberFormat="1" applyFont="1" applyFill="1" applyBorder="1" applyAlignment="1" applyProtection="1">
      <alignment horizontal="center" vertical="center"/>
    </xf>
    <xf numFmtId="0" fontId="24" fillId="0" borderId="16" xfId="36" applyNumberFormat="1" applyFont="1" applyFill="1" applyBorder="1" applyAlignment="1" applyProtection="1">
      <alignment horizontal="center" vertical="center"/>
    </xf>
    <xf numFmtId="0" fontId="24" fillId="0" borderId="17" xfId="36" applyNumberFormat="1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1" fillId="0" borderId="0" xfId="36" applyFont="1" applyBorder="1" applyAlignment="1">
      <alignment horizontal="center" vertical="center"/>
    </xf>
    <xf numFmtId="0" fontId="21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15" workbookViewId="0">
      <selection activeCell="D43" sqref="D43"/>
    </sheetView>
  </sheetViews>
  <sheetFormatPr defaultColWidth="8" defaultRowHeight="12.75" x14ac:dyDescent="0.2"/>
  <cols>
    <col min="1" max="1" width="11.375" style="29" customWidth="1"/>
    <col min="2" max="2" width="66" style="22" customWidth="1"/>
    <col min="3" max="3" width="15.5" style="22" customWidth="1"/>
    <col min="4" max="4" width="15.125" style="22" customWidth="1"/>
    <col min="5" max="5" width="16.125" style="22" customWidth="1"/>
    <col min="6" max="6" width="16.75" style="22" customWidth="1"/>
    <col min="7" max="7" width="10.5" style="22" bestFit="1" customWidth="1"/>
    <col min="8" max="16384" width="8" style="22"/>
  </cols>
  <sheetData>
    <row r="1" spans="1:7" ht="16.5" x14ac:dyDescent="0.25">
      <c r="A1" s="19"/>
      <c r="B1" s="2"/>
      <c r="C1" s="2"/>
      <c r="D1" s="21" t="s">
        <v>0</v>
      </c>
    </row>
    <row r="2" spans="1:7" ht="39" customHeight="1" x14ac:dyDescent="0.25">
      <c r="A2" s="19"/>
      <c r="B2" s="2"/>
      <c r="C2" s="2"/>
      <c r="D2" s="59" t="s">
        <v>27</v>
      </c>
      <c r="E2" s="59"/>
      <c r="F2" s="59"/>
    </row>
    <row r="3" spans="1:7" ht="9" customHeight="1" x14ac:dyDescent="0.25">
      <c r="A3" s="19"/>
      <c r="B3" s="2"/>
      <c r="C3" s="2"/>
      <c r="D3" s="60"/>
      <c r="E3" s="60"/>
      <c r="F3" s="60"/>
    </row>
    <row r="4" spans="1:7" ht="18.75" x14ac:dyDescent="0.2">
      <c r="A4" s="61" t="s">
        <v>28</v>
      </c>
      <c r="B4" s="61"/>
      <c r="C4" s="61"/>
      <c r="D4" s="61"/>
      <c r="E4" s="61"/>
      <c r="F4" s="61"/>
    </row>
    <row r="5" spans="1:7" ht="18.75" x14ac:dyDescent="0.2">
      <c r="A5" s="62" t="s">
        <v>29</v>
      </c>
      <c r="B5" s="62"/>
      <c r="C5" s="62"/>
      <c r="D5" s="62"/>
      <c r="E5" s="62"/>
      <c r="F5" s="62"/>
    </row>
    <row r="6" spans="1:7" ht="23.25" customHeight="1" x14ac:dyDescent="0.25">
      <c r="A6" s="19"/>
      <c r="B6" s="3"/>
      <c r="C6" s="3"/>
      <c r="D6" s="1"/>
      <c r="E6" s="1"/>
      <c r="F6" s="1" t="s">
        <v>1</v>
      </c>
    </row>
    <row r="7" spans="1:7" ht="15.75" customHeight="1" x14ac:dyDescent="0.2">
      <c r="A7" s="50" t="s">
        <v>2</v>
      </c>
      <c r="B7" s="50" t="s">
        <v>35</v>
      </c>
      <c r="C7" s="50" t="s">
        <v>30</v>
      </c>
      <c r="D7" s="50" t="s">
        <v>3</v>
      </c>
      <c r="E7" s="50" t="s">
        <v>4</v>
      </c>
      <c r="F7" s="50"/>
    </row>
    <row r="8" spans="1:7" ht="45" customHeight="1" x14ac:dyDescent="0.2">
      <c r="A8" s="50"/>
      <c r="B8" s="50"/>
      <c r="C8" s="50"/>
      <c r="D8" s="50"/>
      <c r="E8" s="4" t="s">
        <v>31</v>
      </c>
      <c r="F8" s="5" t="s">
        <v>32</v>
      </c>
    </row>
    <row r="9" spans="1:7" ht="16.5" x14ac:dyDescent="0.2">
      <c r="A9" s="6">
        <v>1</v>
      </c>
      <c r="B9" s="6">
        <v>2</v>
      </c>
      <c r="C9" s="6"/>
      <c r="D9" s="7">
        <v>3</v>
      </c>
      <c r="E9" s="7">
        <v>4</v>
      </c>
      <c r="F9" s="7">
        <v>5</v>
      </c>
    </row>
    <row r="10" spans="1:7" ht="30" customHeight="1" x14ac:dyDescent="0.2">
      <c r="A10" s="51" t="s">
        <v>5</v>
      </c>
      <c r="B10" s="52"/>
      <c r="C10" s="52"/>
      <c r="D10" s="52"/>
      <c r="E10" s="52"/>
      <c r="F10" s="53"/>
    </row>
    <row r="11" spans="1:7" ht="16.5" x14ac:dyDescent="0.25">
      <c r="A11" s="16" t="s">
        <v>6</v>
      </c>
      <c r="B11" s="9" t="s">
        <v>7</v>
      </c>
      <c r="C11" s="10">
        <f t="shared" ref="C11:C41" si="0">SUM(D11:E11)</f>
        <v>56542485</v>
      </c>
      <c r="D11" s="8">
        <f>D12+D16</f>
        <v>-124505383</v>
      </c>
      <c r="E11" s="8">
        <f>E12+E16</f>
        <v>181047868</v>
      </c>
      <c r="F11" s="8">
        <f>F12+F16</f>
        <v>180792486</v>
      </c>
    </row>
    <row r="12" spans="1:7" ht="16.5" x14ac:dyDescent="0.25">
      <c r="A12" s="16">
        <v>202000</v>
      </c>
      <c r="B12" s="11" t="s">
        <v>23</v>
      </c>
      <c r="C12" s="10">
        <f t="shared" si="0"/>
        <v>27896025</v>
      </c>
      <c r="D12" s="10">
        <f>SUM(D13)</f>
        <v>0</v>
      </c>
      <c r="E12" s="10">
        <f>E13</f>
        <v>27896025</v>
      </c>
      <c r="F12" s="10">
        <f>F13</f>
        <v>27896025</v>
      </c>
      <c r="G12" s="41"/>
    </row>
    <row r="13" spans="1:7" ht="16.5" x14ac:dyDescent="0.25">
      <c r="A13" s="16">
        <v>202200</v>
      </c>
      <c r="B13" s="11" t="s">
        <v>24</v>
      </c>
      <c r="C13" s="10">
        <f t="shared" si="0"/>
        <v>27896025</v>
      </c>
      <c r="D13" s="8">
        <f>SUM(D15-D14)</f>
        <v>0</v>
      </c>
      <c r="E13" s="8">
        <f>E14+E15</f>
        <v>27896025</v>
      </c>
      <c r="F13" s="8">
        <f>E13</f>
        <v>27896025</v>
      </c>
    </row>
    <row r="14" spans="1:7" ht="16.5" x14ac:dyDescent="0.25">
      <c r="A14" s="16">
        <v>202210</v>
      </c>
      <c r="B14" s="30" t="s">
        <v>25</v>
      </c>
      <c r="C14" s="10">
        <f t="shared" si="0"/>
        <v>27897963</v>
      </c>
      <c r="D14" s="8">
        <v>0</v>
      </c>
      <c r="E14" s="8">
        <v>27897963</v>
      </c>
      <c r="F14" s="8">
        <f>E14</f>
        <v>27897963</v>
      </c>
    </row>
    <row r="15" spans="1:7" ht="16.899999999999999" customHeight="1" x14ac:dyDescent="0.25">
      <c r="A15" s="20">
        <v>202220</v>
      </c>
      <c r="B15" s="12" t="s">
        <v>26</v>
      </c>
      <c r="C15" s="10">
        <f t="shared" si="0"/>
        <v>-1938</v>
      </c>
      <c r="D15" s="13">
        <v>0</v>
      </c>
      <c r="E15" s="8">
        <v>-1938</v>
      </c>
      <c r="F15" s="8">
        <v>-1938</v>
      </c>
    </row>
    <row r="16" spans="1:7" ht="16.5" x14ac:dyDescent="0.25">
      <c r="A16" s="16">
        <v>208000</v>
      </c>
      <c r="B16" s="30" t="s">
        <v>11</v>
      </c>
      <c r="C16" s="10">
        <f t="shared" si="0"/>
        <v>28646460</v>
      </c>
      <c r="D16" s="10">
        <f>D17-D18+D19</f>
        <v>-124505383</v>
      </c>
      <c r="E16" s="10">
        <f>E17-E18+E19</f>
        <v>153151843</v>
      </c>
      <c r="F16" s="10">
        <f>F17-F18+F19</f>
        <v>152896461</v>
      </c>
    </row>
    <row r="17" spans="1:7" ht="16.5" x14ac:dyDescent="0.25">
      <c r="A17" s="16">
        <v>208100</v>
      </c>
      <c r="B17" s="30" t="s">
        <v>12</v>
      </c>
      <c r="C17" s="10">
        <f t="shared" si="0"/>
        <v>28893076</v>
      </c>
      <c r="D17" s="8">
        <f t="shared" ref="D17:F18" si="1">D38</f>
        <v>20431816</v>
      </c>
      <c r="E17" s="8">
        <f t="shared" si="1"/>
        <v>8461260</v>
      </c>
      <c r="F17" s="8">
        <f t="shared" si="1"/>
        <v>8018197</v>
      </c>
    </row>
    <row r="18" spans="1:7" ht="16.5" x14ac:dyDescent="0.25">
      <c r="A18" s="20">
        <v>208200</v>
      </c>
      <c r="B18" s="12" t="s">
        <v>13</v>
      </c>
      <c r="C18" s="10">
        <f t="shared" si="0"/>
        <v>246616</v>
      </c>
      <c r="D18" s="8">
        <f t="shared" si="1"/>
        <v>51738</v>
      </c>
      <c r="E18" s="8">
        <f t="shared" si="1"/>
        <v>194878</v>
      </c>
      <c r="F18" s="8">
        <f t="shared" si="1"/>
        <v>7197</v>
      </c>
    </row>
    <row r="19" spans="1:7" s="33" customFormat="1" ht="33" x14ac:dyDescent="0.25">
      <c r="A19" s="32">
        <v>208400</v>
      </c>
      <c r="B19" s="34" t="s">
        <v>14</v>
      </c>
      <c r="C19" s="10">
        <f t="shared" si="0"/>
        <v>0</v>
      </c>
      <c r="D19" s="8">
        <v>-144885461</v>
      </c>
      <c r="E19" s="8">
        <v>144885461</v>
      </c>
      <c r="F19" s="8">
        <v>144885461</v>
      </c>
      <c r="G19" s="40"/>
    </row>
    <row r="20" spans="1:7" s="33" customFormat="1" ht="16.5" x14ac:dyDescent="0.25">
      <c r="A20" s="43">
        <v>300000</v>
      </c>
      <c r="B20" s="39" t="s">
        <v>36</v>
      </c>
      <c r="C20" s="10">
        <f t="shared" si="0"/>
        <v>14880000</v>
      </c>
      <c r="D20" s="8">
        <f t="shared" ref="D20:F21" si="2">SUM(D21)</f>
        <v>0</v>
      </c>
      <c r="E20" s="8">
        <f t="shared" si="2"/>
        <v>14880000</v>
      </c>
      <c r="F20" s="8">
        <f t="shared" si="2"/>
        <v>14880000</v>
      </c>
      <c r="G20" s="40"/>
    </row>
    <row r="21" spans="1:7" s="33" customFormat="1" ht="16.5" x14ac:dyDescent="0.25">
      <c r="A21" s="43">
        <v>301000</v>
      </c>
      <c r="B21" s="39" t="s">
        <v>37</v>
      </c>
      <c r="C21" s="10">
        <f t="shared" si="0"/>
        <v>14880000</v>
      </c>
      <c r="D21" s="8">
        <f t="shared" si="2"/>
        <v>0</v>
      </c>
      <c r="E21" s="8">
        <f t="shared" si="2"/>
        <v>14880000</v>
      </c>
      <c r="F21" s="8">
        <f t="shared" si="2"/>
        <v>14880000</v>
      </c>
      <c r="G21" s="40"/>
    </row>
    <row r="22" spans="1:7" s="33" customFormat="1" ht="16.5" x14ac:dyDescent="0.25">
      <c r="A22" s="43">
        <v>301100</v>
      </c>
      <c r="B22" s="39" t="s">
        <v>25</v>
      </c>
      <c r="C22" s="10">
        <f t="shared" si="0"/>
        <v>14880000</v>
      </c>
      <c r="D22" s="8"/>
      <c r="E22" s="8">
        <v>14880000</v>
      </c>
      <c r="F22" s="8">
        <v>14880000</v>
      </c>
      <c r="G22" s="40"/>
    </row>
    <row r="23" spans="1:7" s="33" customFormat="1" ht="16.5" x14ac:dyDescent="0.25">
      <c r="A23" s="32" t="s">
        <v>33</v>
      </c>
      <c r="B23" s="35" t="s">
        <v>34</v>
      </c>
      <c r="C23" s="47">
        <f t="shared" si="0"/>
        <v>71422485</v>
      </c>
      <c r="D23" s="36">
        <f>D11+D20</f>
        <v>-124505383</v>
      </c>
      <c r="E23" s="36">
        <f>E11+E20</f>
        <v>195927868</v>
      </c>
      <c r="F23" s="36">
        <f>F11+F20</f>
        <v>195672486</v>
      </c>
    </row>
    <row r="24" spans="1:7" s="33" customFormat="1" ht="16.5" x14ac:dyDescent="0.2">
      <c r="A24" s="54" t="s">
        <v>15</v>
      </c>
      <c r="B24" s="55"/>
      <c r="C24" s="55"/>
      <c r="D24" s="55"/>
      <c r="E24" s="55"/>
      <c r="F24" s="56"/>
    </row>
    <row r="25" spans="1:7" s="33" customFormat="1" ht="16.5" x14ac:dyDescent="0.25">
      <c r="A25" s="20">
        <v>400000</v>
      </c>
      <c r="B25" s="12" t="s">
        <v>16</v>
      </c>
      <c r="C25" s="31">
        <f t="shared" si="0"/>
        <v>42776025</v>
      </c>
      <c r="D25" s="8">
        <f>D26+D28+D30</f>
        <v>0</v>
      </c>
      <c r="E25" s="8">
        <f>E26+E28+E30</f>
        <v>42776025</v>
      </c>
      <c r="F25" s="8">
        <f>F26+F28+F30</f>
        <v>42776025</v>
      </c>
    </row>
    <row r="26" spans="1:7" s="33" customFormat="1" ht="16.5" x14ac:dyDescent="0.25">
      <c r="A26" s="20">
        <v>401100</v>
      </c>
      <c r="B26" s="12" t="s">
        <v>17</v>
      </c>
      <c r="C26" s="31">
        <f t="shared" si="0"/>
        <v>27897963</v>
      </c>
      <c r="D26" s="8">
        <f>SUM(D27)</f>
        <v>0</v>
      </c>
      <c r="E26" s="8">
        <f>E27</f>
        <v>27897963</v>
      </c>
      <c r="F26" s="8">
        <f>E26</f>
        <v>27897963</v>
      </c>
    </row>
    <row r="27" spans="1:7" s="33" customFormat="1" ht="16.5" x14ac:dyDescent="0.25">
      <c r="A27" s="20">
        <v>401102</v>
      </c>
      <c r="B27" s="12" t="s">
        <v>18</v>
      </c>
      <c r="C27" s="31">
        <f t="shared" si="0"/>
        <v>27897963</v>
      </c>
      <c r="D27" s="8">
        <v>0</v>
      </c>
      <c r="E27" s="10">
        <f>E14</f>
        <v>27897963</v>
      </c>
      <c r="F27" s="10">
        <f>F14</f>
        <v>27897963</v>
      </c>
    </row>
    <row r="28" spans="1:7" s="33" customFormat="1" ht="16.5" x14ac:dyDescent="0.25">
      <c r="A28" s="20">
        <v>401200</v>
      </c>
      <c r="B28" s="12" t="s">
        <v>38</v>
      </c>
      <c r="C28" s="31">
        <f t="shared" si="0"/>
        <v>14880000</v>
      </c>
      <c r="D28" s="8">
        <f>SUM(D29)</f>
        <v>0</v>
      </c>
      <c r="E28" s="8">
        <f>SUM(E29)</f>
        <v>14880000</v>
      </c>
      <c r="F28" s="8">
        <f>SUM(F29)</f>
        <v>14880000</v>
      </c>
    </row>
    <row r="29" spans="1:7" s="33" customFormat="1" ht="16.5" x14ac:dyDescent="0.25">
      <c r="A29" s="20">
        <v>401202</v>
      </c>
      <c r="B29" s="12" t="s">
        <v>18</v>
      </c>
      <c r="C29" s="31">
        <f t="shared" si="0"/>
        <v>14880000</v>
      </c>
      <c r="D29" s="8">
        <v>0</v>
      </c>
      <c r="E29" s="8">
        <v>14880000</v>
      </c>
      <c r="F29" s="8">
        <v>14880000</v>
      </c>
    </row>
    <row r="30" spans="1:7" s="33" customFormat="1" ht="16.5" x14ac:dyDescent="0.25">
      <c r="A30" s="20">
        <v>402000</v>
      </c>
      <c r="B30" s="12" t="s">
        <v>39</v>
      </c>
      <c r="C30" s="31">
        <f t="shared" si="0"/>
        <v>-1938</v>
      </c>
      <c r="D30" s="8">
        <v>0</v>
      </c>
      <c r="E30" s="8">
        <f>E31</f>
        <v>-1938</v>
      </c>
      <c r="F30" s="8">
        <f>F31</f>
        <v>-1938</v>
      </c>
    </row>
    <row r="31" spans="1:7" s="33" customFormat="1" ht="16.5" x14ac:dyDescent="0.25">
      <c r="A31" s="20">
        <v>402100</v>
      </c>
      <c r="B31" s="12" t="s">
        <v>17</v>
      </c>
      <c r="C31" s="31">
        <f t="shared" si="0"/>
        <v>-1938</v>
      </c>
      <c r="D31" s="8">
        <v>0</v>
      </c>
      <c r="E31" s="8">
        <f>E32</f>
        <v>-1938</v>
      </c>
      <c r="F31" s="8">
        <f>F32</f>
        <v>-1938</v>
      </c>
    </row>
    <row r="32" spans="1:7" s="33" customFormat="1" ht="16.5" x14ac:dyDescent="0.25">
      <c r="A32" s="20">
        <v>402102</v>
      </c>
      <c r="B32" s="12" t="s">
        <v>18</v>
      </c>
      <c r="C32" s="31">
        <f t="shared" si="0"/>
        <v>-1938</v>
      </c>
      <c r="D32" s="8">
        <v>0</v>
      </c>
      <c r="E32" s="8">
        <v>-1938</v>
      </c>
      <c r="F32" s="8">
        <v>-1938</v>
      </c>
    </row>
    <row r="33" spans="1:11" s="33" customFormat="1" ht="16.5" x14ac:dyDescent="0.25">
      <c r="A33" s="32" t="s">
        <v>19</v>
      </c>
      <c r="B33" s="30" t="s">
        <v>20</v>
      </c>
      <c r="C33" s="31">
        <f t="shared" si="0"/>
        <v>28646460</v>
      </c>
      <c r="D33" s="8">
        <f>D37+D40</f>
        <v>-124505383</v>
      </c>
      <c r="E33" s="8">
        <f>E37+E40</f>
        <v>153151843</v>
      </c>
      <c r="F33" s="8">
        <f>F37+F40</f>
        <v>152896461</v>
      </c>
    </row>
    <row r="34" spans="1:11" s="33" customFormat="1" ht="33" hidden="1" x14ac:dyDescent="0.25">
      <c r="A34" s="32">
        <v>601000</v>
      </c>
      <c r="B34" s="37" t="s">
        <v>8</v>
      </c>
      <c r="C34" s="31">
        <f t="shared" si="0"/>
        <v>0</v>
      </c>
      <c r="D34" s="8"/>
      <c r="E34" s="8"/>
      <c r="F34" s="8"/>
    </row>
    <row r="35" spans="1:11" s="33" customFormat="1" ht="16.5" hidden="1" x14ac:dyDescent="0.25">
      <c r="A35" s="32">
        <v>601100</v>
      </c>
      <c r="B35" s="30" t="s">
        <v>9</v>
      </c>
      <c r="C35" s="31">
        <f t="shared" si="0"/>
        <v>0</v>
      </c>
      <c r="D35" s="8"/>
      <c r="E35" s="8"/>
      <c r="F35" s="8"/>
    </row>
    <row r="36" spans="1:11" s="33" customFormat="1" ht="16.5" hidden="1" x14ac:dyDescent="0.25">
      <c r="A36" s="20">
        <v>601200</v>
      </c>
      <c r="B36" s="12" t="s">
        <v>10</v>
      </c>
      <c r="C36" s="31">
        <f t="shared" si="0"/>
        <v>0</v>
      </c>
      <c r="D36" s="13"/>
      <c r="E36" s="8"/>
      <c r="F36" s="8"/>
    </row>
    <row r="37" spans="1:11" s="33" customFormat="1" ht="16.5" x14ac:dyDescent="0.25">
      <c r="A37" s="32">
        <v>602000</v>
      </c>
      <c r="B37" s="30" t="s">
        <v>21</v>
      </c>
      <c r="C37" s="31">
        <f t="shared" si="0"/>
        <v>28646460</v>
      </c>
      <c r="D37" s="8">
        <f>D38-D39</f>
        <v>20380078</v>
      </c>
      <c r="E37" s="8">
        <f>E38-E39</f>
        <v>8266382</v>
      </c>
      <c r="F37" s="8">
        <f>F38-F39</f>
        <v>8011000</v>
      </c>
    </row>
    <row r="38" spans="1:11" s="33" customFormat="1" ht="16.5" x14ac:dyDescent="0.25">
      <c r="A38" s="32">
        <v>602100</v>
      </c>
      <c r="B38" s="30" t="s">
        <v>12</v>
      </c>
      <c r="C38" s="31">
        <f t="shared" si="0"/>
        <v>28893076</v>
      </c>
      <c r="D38" s="8">
        <f>20431816</f>
        <v>20431816</v>
      </c>
      <c r="E38" s="8">
        <f>8461260</f>
        <v>8461260</v>
      </c>
      <c r="F38" s="8">
        <f>8018197</f>
        <v>8018197</v>
      </c>
    </row>
    <row r="39" spans="1:11" s="33" customFormat="1" ht="16.5" x14ac:dyDescent="0.25">
      <c r="A39" s="20">
        <v>602200</v>
      </c>
      <c r="B39" s="17" t="s">
        <v>13</v>
      </c>
      <c r="C39" s="31">
        <f t="shared" si="0"/>
        <v>246616</v>
      </c>
      <c r="D39" s="8">
        <f>691738-640000</f>
        <v>51738</v>
      </c>
      <c r="E39" s="8">
        <f>534878-340000</f>
        <v>194878</v>
      </c>
      <c r="F39" s="8">
        <f>347197-340000</f>
        <v>7197</v>
      </c>
    </row>
    <row r="40" spans="1:11" s="33" customFormat="1" ht="33" x14ac:dyDescent="0.25">
      <c r="A40" s="38">
        <v>602400</v>
      </c>
      <c r="B40" s="39" t="s">
        <v>14</v>
      </c>
      <c r="C40" s="31">
        <f t="shared" si="0"/>
        <v>0</v>
      </c>
      <c r="D40" s="8">
        <v>-144885461</v>
      </c>
      <c r="E40" s="8">
        <v>144885461</v>
      </c>
      <c r="F40" s="8">
        <v>144885461</v>
      </c>
      <c r="G40" s="40"/>
    </row>
    <row r="41" spans="1:11" s="46" customFormat="1" ht="18" customHeight="1" x14ac:dyDescent="0.25">
      <c r="A41" s="44" t="s">
        <v>33</v>
      </c>
      <c r="B41" s="45" t="s">
        <v>34</v>
      </c>
      <c r="C41" s="36">
        <f t="shared" si="0"/>
        <v>71422485</v>
      </c>
      <c r="D41" s="18">
        <f>D25+D40+D37</f>
        <v>-124505383</v>
      </c>
      <c r="E41" s="18">
        <f>E25+E40+E37</f>
        <v>195927868</v>
      </c>
      <c r="F41" s="18">
        <f>F25+F40+F37</f>
        <v>195672486</v>
      </c>
    </row>
    <row r="42" spans="1:11" x14ac:dyDescent="0.2">
      <c r="C42" s="41"/>
      <c r="E42" s="41"/>
      <c r="F42" s="41"/>
    </row>
    <row r="43" spans="1:11" ht="15.75" x14ac:dyDescent="0.25">
      <c r="A43" s="23"/>
      <c r="B43" s="24"/>
      <c r="C43" s="24"/>
      <c r="D43" s="49"/>
      <c r="E43" s="24"/>
      <c r="F43" s="14"/>
    </row>
    <row r="44" spans="1:11" ht="15.75" x14ac:dyDescent="0.25">
      <c r="A44" s="42" t="s">
        <v>22</v>
      </c>
      <c r="B44" s="15"/>
      <c r="C44" s="15"/>
      <c r="D44" s="15"/>
      <c r="E44" s="15"/>
      <c r="F44" s="48" t="s">
        <v>41</v>
      </c>
    </row>
    <row r="45" spans="1:11" ht="18.75" customHeight="1" x14ac:dyDescent="0.25">
      <c r="A45" s="19"/>
      <c r="B45" s="21"/>
      <c r="C45" s="21"/>
      <c r="D45" s="25"/>
      <c r="E45" s="25"/>
      <c r="F45" s="25"/>
      <c r="G45" s="25"/>
      <c r="H45" s="26"/>
      <c r="I45" s="25"/>
      <c r="J45" s="26"/>
      <c r="K45" s="27"/>
    </row>
    <row r="46" spans="1:11" ht="19.5" customHeight="1" x14ac:dyDescent="0.25">
      <c r="A46" s="57" t="s">
        <v>40</v>
      </c>
      <c r="B46" s="58"/>
      <c r="C46" s="28"/>
      <c r="D46" s="24"/>
      <c r="E46" s="24"/>
      <c r="F46" t="s">
        <v>42</v>
      </c>
      <c r="H46" s="27"/>
      <c r="I46" s="27"/>
    </row>
  </sheetData>
  <sheetProtection selectLockedCells="1" selectUnlockedCells="1"/>
  <mergeCells count="12">
    <mergeCell ref="A46:B46"/>
    <mergeCell ref="D2:F2"/>
    <mergeCell ref="D3:F3"/>
    <mergeCell ref="A4:F4"/>
    <mergeCell ref="A5:F5"/>
    <mergeCell ref="A7:A8"/>
    <mergeCell ref="B7:B8"/>
    <mergeCell ref="C7:C8"/>
    <mergeCell ref="D7:D8"/>
    <mergeCell ref="E7:F7"/>
    <mergeCell ref="A10:F10"/>
    <mergeCell ref="A24:F24"/>
  </mergeCells>
  <printOptions horizontalCentered="1"/>
  <pageMargins left="0.70866141732283472" right="0.35433070866141736" top="0.35433070866141736" bottom="0.19685039370078741" header="0.51181102362204722" footer="0.51181102362204722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(06.11)</vt:lpstr>
      <vt:lpstr>'додаток 2  (06.11)'!Область_печати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2019-11-18T11:58:29Z</cp:lastPrinted>
  <dcterms:created xsi:type="dcterms:W3CDTF">2016-03-23T14:15:54Z</dcterms:created>
  <dcterms:modified xsi:type="dcterms:W3CDTF">2021-09-30T10:52:25Z</dcterms:modified>
</cp:coreProperties>
</file>