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9 сесія\сайт\"/>
    </mc:Choice>
  </mc:AlternateContent>
  <xr:revisionPtr revIDLastSave="0" documentId="13_ncr:1_{6FF995BC-6166-40B7-9B06-0F353C52D7B5}" xr6:coauthVersionLast="47" xr6:coauthVersionMax="47" xr10:uidLastSave="{00000000-0000-0000-0000-000000000000}"/>
  <bookViews>
    <workbookView xWindow="-108" yWindow="-108" windowWidth="23256" windowHeight="12456" tabRatio="669" xr2:uid="{F0230D5C-081D-4FA6-A3DC-49A4965B9C75}"/>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9" i="7" l="1"/>
  <c r="H48" i="7"/>
  <c r="H41" i="7" s="1"/>
  <c r="G41" i="7" s="1"/>
  <c r="G48" i="7"/>
  <c r="H86" i="7"/>
  <c r="H19" i="7"/>
  <c r="G19" i="7" s="1"/>
  <c r="H24" i="7"/>
  <c r="G24" i="7"/>
  <c r="H18" i="7"/>
  <c r="G18" i="7"/>
  <c r="G88" i="7"/>
  <c r="G89" i="7"/>
  <c r="G90" i="7"/>
  <c r="G91" i="7"/>
  <c r="G92" i="7"/>
  <c r="G93" i="7"/>
  <c r="G94" i="7"/>
  <c r="G95" i="7"/>
  <c r="G96" i="7"/>
  <c r="G97" i="7"/>
  <c r="G98" i="7"/>
  <c r="G99" i="7"/>
  <c r="G100" i="7"/>
  <c r="G101" i="7"/>
  <c r="G102" i="7"/>
  <c r="G103" i="7"/>
  <c r="G104" i="7"/>
  <c r="G105" i="7"/>
  <c r="H83" i="7"/>
  <c r="G83" i="7"/>
  <c r="I23" i="7"/>
  <c r="J23" i="7" s="1"/>
  <c r="J14" i="7" s="1"/>
  <c r="J123" i="7" s="1"/>
  <c r="I14" i="7"/>
  <c r="I123" i="7" s="1"/>
  <c r="H39" i="7"/>
  <c r="G39" i="7"/>
  <c r="H70" i="7"/>
  <c r="H65" i="7"/>
  <c r="G70" i="7"/>
  <c r="H71" i="7"/>
  <c r="H85" i="7"/>
  <c r="G85" i="7"/>
  <c r="H54" i="7"/>
  <c r="G54" i="7"/>
  <c r="H32" i="7"/>
  <c r="G32" i="7"/>
  <c r="H33" i="7"/>
  <c r="G33" i="7"/>
  <c r="H31" i="7"/>
  <c r="G31" i="7"/>
  <c r="G51" i="7"/>
  <c r="I34" i="7"/>
  <c r="J34" i="7"/>
  <c r="G40" i="7"/>
  <c r="H22" i="7"/>
  <c r="G22" i="7" s="1"/>
  <c r="H15" i="7"/>
  <c r="H14" i="7"/>
  <c r="G14" i="7" s="1"/>
  <c r="G15" i="7"/>
  <c r="H23" i="7"/>
  <c r="H46" i="7"/>
  <c r="G46" i="7"/>
  <c r="G116" i="7"/>
  <c r="H38" i="7"/>
  <c r="G16" i="7"/>
  <c r="G21" i="7"/>
  <c r="I65" i="7"/>
  <c r="J65" i="7"/>
  <c r="G72" i="7"/>
  <c r="G62" i="7"/>
  <c r="H58" i="7"/>
  <c r="J53" i="7"/>
  <c r="G30" i="7"/>
  <c r="G17" i="7"/>
  <c r="G57" i="7"/>
  <c r="I53" i="7"/>
  <c r="G20" i="7"/>
  <c r="G61" i="7"/>
  <c r="G50" i="7"/>
  <c r="G119" i="7"/>
  <c r="G74" i="7"/>
  <c r="G120" i="7"/>
  <c r="H113" i="7"/>
  <c r="G113" i="7"/>
  <c r="G75" i="7"/>
  <c r="G73" i="7"/>
  <c r="G44" i="7"/>
  <c r="G106" i="7"/>
  <c r="I25" i="7"/>
  <c r="G71" i="7"/>
  <c r="J113" i="7"/>
  <c r="G122" i="7"/>
  <c r="G37" i="7"/>
  <c r="G121" i="7"/>
  <c r="G55" i="7"/>
  <c r="G82" i="7"/>
  <c r="J25" i="7"/>
  <c r="G27" i="7"/>
  <c r="G28" i="7"/>
  <c r="G29" i="7"/>
  <c r="G26" i="7"/>
  <c r="G69" i="7"/>
  <c r="G68" i="7"/>
  <c r="G67" i="7"/>
  <c r="G66" i="7"/>
  <c r="G65" i="7" s="1"/>
  <c r="G117" i="7"/>
  <c r="G114" i="7"/>
  <c r="G115" i="7"/>
  <c r="G87" i="7"/>
  <c r="G84" i="7"/>
  <c r="G86" i="7"/>
  <c r="G59" i="7"/>
  <c r="I58" i="7"/>
  <c r="J58" i="7"/>
  <c r="G60" i="7"/>
  <c r="G58" i="7" s="1"/>
  <c r="J41" i="7"/>
  <c r="G42" i="7"/>
  <c r="I41" i="7"/>
  <c r="G35" i="7"/>
  <c r="G36" i="7"/>
  <c r="G43" i="7"/>
  <c r="G64" i="7"/>
  <c r="G63" i="7"/>
  <c r="G45" i="7"/>
  <c r="G47" i="7"/>
  <c r="G52" i="7"/>
  <c r="G81" i="7"/>
  <c r="G118" i="7"/>
  <c r="I111" i="7"/>
  <c r="G111" i="7" s="1"/>
  <c r="J111" i="7"/>
  <c r="H111" i="7"/>
  <c r="G77" i="7"/>
  <c r="G112" i="7"/>
  <c r="G110" i="7"/>
  <c r="G109" i="7"/>
  <c r="G107" i="7"/>
  <c r="G80" i="7"/>
  <c r="G79" i="7"/>
  <c r="G78" i="7"/>
  <c r="G108" i="7"/>
  <c r="G76" i="7"/>
  <c r="I113" i="7"/>
  <c r="I73" i="7"/>
  <c r="G56" i="7"/>
  <c r="J73" i="7"/>
  <c r="G38" i="7"/>
  <c r="H34" i="7"/>
  <c r="G34" i="7" s="1"/>
  <c r="G49" i="7"/>
  <c r="H25" i="7"/>
  <c r="G25" i="7" s="1"/>
  <c r="H73" i="7"/>
  <c r="H53" i="7"/>
  <c r="G53" i="7"/>
  <c r="G123" i="7" l="1"/>
  <c r="H123" i="7"/>
  <c r="G23" i="7"/>
</calcChain>
</file>

<file path=xl/sharedStrings.xml><?xml version="1.0" encoding="utf-8"?>
<sst xmlns="http://schemas.openxmlformats.org/spreadsheetml/2006/main" count="564" uniqueCount="339">
  <si>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</si>
  <si>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</si>
  <si>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</si>
  <si>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</si>
  <si>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</si>
  <si>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</si>
  <si>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</si>
  <si>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</si>
  <si>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</si>
  <si>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</si>
  <si>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</si>
  <si>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</si>
  <si>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</si>
  <si>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</si>
  <si>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</si>
  <si>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</si>
  <si>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</si>
  <si>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</si>
  <si>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</si>
  <si>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</si>
  <si>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</si>
  <si>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</si>
  <si>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</si>
  <si>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</si>
  <si>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</si>
  <si>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</si>
  <si>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</si>
  <si>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</si>
  <si>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</si>
  <si>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</si>
  <si>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</si>
  <si>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</si>
  <si>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</si>
  <si>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</si>
  <si>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</si>
  <si>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</si>
  <si>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</si>
  <si>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</si>
  <si>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</si>
  <si>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</si>
  <si>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</si>
  <si>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</si>
  <si>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</si>
  <si>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</si>
  <si>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</si>
  <si>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</si>
  <si>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</si>
  <si>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</si>
  <si>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</si>
  <si>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</si>
  <si>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</si>
  <si>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</si>
  <si>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</si>
  <si>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</si>
  <si>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</si>
  <si>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</si>
  <si>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</si>
  <si>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</si>
  <si>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</si>
  <si>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</si>
  <si>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</si>
  <si>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</si>
  <si>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</si>
  <si>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</si>
  <si>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</si>
  <si>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</si>
  <si>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</si>
  <si>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</si>
  <si>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</si>
  <si>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</si>
  <si>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</si>
  <si>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</si>
  <si>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</si>
  <si>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</si>
  <si>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</si>
  <si>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</si>
  <si>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</si>
  <si>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</si>
  <si>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</si>
  <si>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</si>
  <si>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</si>
  <si>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</si>
  <si>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</si>
  <si>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</si>
  <si>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</si>
  <si>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</si>
  <si>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</si>
  <si>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</si>
  <si>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</si>
  <si>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</si>
  <si>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</si>
  <si>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</si>
  <si>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</si>
  <si>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</si>
  <si>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</si>
  <si>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</si>
  <si>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</si>
  <si>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</si>
  <si>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</si>
  <si>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</si>
  <si>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</si>
  <si>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</si>
  <si>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</si>
  <si>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</si>
  <si>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</si>
  <si>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</si>
  <si>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</si>
  <si>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</si>
  <si>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</si>
  <si>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</si>
  <si>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</si>
  <si>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</si>
  <si>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</si>
  <si>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</si>
  <si>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</si>
  <si>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</si>
  <si>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</si>
  <si>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</si>
  <si>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</si>
  <si>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</si>
  <si>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</si>
  <si>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</si>
  <si>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</si>
  <si>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</si>
  <si>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</si>
  <si>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</si>
  <si>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</si>
  <si>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</si>
  <si>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</si>
  <si>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</si>
  <si>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</si>
  <si>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</si>
  <si>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</si>
  <si>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</si>
  <si>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</si>
  <si>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</si>
  <si>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</si>
  <si>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</si>
  <si>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</si>
  <si>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</si>
  <si>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</si>
  <si>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</si>
  <si>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</si>
  <si>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</si>
  <si>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</si>
  <si>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</si>
  <si>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</si>
  <si>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</si>
  <si>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</si>
  <si>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</si>
  <si>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</si>
  <si>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</si>
  <si>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</si>
  <si>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</si>
  <si>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</si>
  <si>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</si>
  <si>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</si>
  <si>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</si>
  <si>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</si>
  <si>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</si>
  <si>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</si>
  <si>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</si>
  <si>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</si>
  <si>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</si>
  <si>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</si>
  <si>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</si>
  <si>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</si>
  <si>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</si>
  <si>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</si>
  <si>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</si>
  <si>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</si>
  <si>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</si>
  <si>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</si>
  <si>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</si>
  <si>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</si>
  <si>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</si>
  <si>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</si>
  <si>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</si>
  <si>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</si>
  <si>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</si>
  <si>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</si>
  <si>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</si>
  <si>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</si>
  <si>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</si>
  <si>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</si>
  <si>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</si>
  <si>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</si>
  <si>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</si>
  <si>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</si>
  <si>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</si>
  <si>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</si>
  <si>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</si>
  <si>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</si>
  <si>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</si>
  <si>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</si>
  <si>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</si>
  <si>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</si>
  <si>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</si>
  <si>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</si>
  <si>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</si>
  <si>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</si>
  <si>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</si>
  <si>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</si>
  <si>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</si>
  <si>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</si>
  <si>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</si>
  <si>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</si>
  <si>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</si>
  <si>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</si>
  <si>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</si>
  <si>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</si>
  <si>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</si>
  <si>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</si>
  <si>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</si>
  <si>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</si>
  <si>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</si>
  <si>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</si>
  <si>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</si>
  <si>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</si>
  <si>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</si>
  <si>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</si>
  <si>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</si>
  <si>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</si>
  <si>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</si>
  <si>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</si>
  <si>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</si>
  <si>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</si>
  <si>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</si>
  <si>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</si>
  <si>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</si>
  <si>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</si>
  <si>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</si>
  <si>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</si>
  <si>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</si>
  <si>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</si>
  <si>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</si>
  <si>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</si>
  <si>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</si>
  <si>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</si>
  <si>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</si>
  <si>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</si>
  <si>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</si>
  <si>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</si>
  <si>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</si>
  <si>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</si>
  <si>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</si>
  <si>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</si>
  <si>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</si>
  <si>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</si>
  <si>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</si>
  <si>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</si>
  <si>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</si>
  <si>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</si>
  <si>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</si>
  <si>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</si>
  <si>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</si>
  <si>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</si>
  <si>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</si>
  <si>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</si>
  <si>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</si>
  <si>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</si>
  <si>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</si>
  <si>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3/11</t>
  </si>
  <si>
    <t>01.12.2023 № 3/9</t>
  </si>
  <si>
    <t>01.12.2023 №  3/8</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</si>
  <si>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</si>
  <si>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</si>
  <si>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</si>
  <si>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</si>
  <si>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</si>
  <si>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</si>
  <si>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</si>
  <si>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</si>
  <si>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</si>
  <si>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</si>
  <si>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</si>
  <si>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</si>
  <si>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</si>
  <si>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</si>
  <si>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</si>
  <si>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</si>
  <si>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</si>
  <si>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</si>
  <si>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</si>
  <si>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</si>
  <si>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</si>
  <si>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</si>
  <si>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</si>
  <si>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</si>
  <si>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</si>
  <si>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</si>
  <si>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</si>
  <si>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</si>
  <si>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</si>
  <si>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</si>
  <si>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</si>
  <si>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</si>
  <si>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</si>
  <si>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</si>
  <si>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</si>
  <si>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</si>
  <si>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</si>
  <si>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</si>
  <si>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</si>
  <si>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</si>
  <si>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</si>
  <si>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</si>
  <si>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</si>
  <si>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</si>
  <si>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</si>
  <si>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</si>
  <si>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</si>
  <si>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</si>
  <si>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</si>
  <si>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</si>
  <si>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</si>
  <si>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</si>
  <si>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</si>
  <si>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</si>
  <si>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22.03.2024 № 1/1</t>
  </si>
  <si>
    <t>22.03.2024 № 1/2</t>
  </si>
  <si>
    <t>Міська цільова програма "Муніципальний  маркетинг та розвиток туризму"</t>
  </si>
  <si>
    <t>Міська цільова програма «Здійснення організаційних заходів,пов'язаних з діяльністю виконавчого комітету Мелітопольської міської ради на 2024 рік»</t>
  </si>
  <si>
    <t>30.01.2024 № 2/1</t>
  </si>
  <si>
    <t>Міська програма «Відновлення і зміцнення психічного здоров`я та життєстійкості населення»</t>
  </si>
  <si>
    <t>27.10.2023 №1/3</t>
  </si>
  <si>
    <t>02.05.2024 №1/1</t>
  </si>
  <si>
    <t>02.05.2024 №1/2</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</si>
  <si>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2024 рік»</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</si>
  <si>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</si>
  <si>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</si>
  <si>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</si>
  <si>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</si>
  <si>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</si>
  <si>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</si>
  <si>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29.05.2024 №2/1</t>
  </si>
  <si>
    <t>29.05.2024 №2/2</t>
  </si>
  <si>
    <t xml:space="preserve">Виконуючий обов’язки начальника
фінансового управління	, заступник 
начальника фінансового управління </t>
  </si>
  <si>
    <t>до рішення 39 сесії Мелітопольської міської ради Запорізької області VIII скликання                                     від 03.07.2024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</si>
</sst>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0"/>
      <color theme="1"/>
      <name val="Times New Roman"/>
      <family val="1"/>
      <charset val="204"/>
    </font>
    <font>
      <sz val="12"/>
      <color theme="1"/>
      <name val="Times New Roman"/>
      <family val="1"/>
      <charset val="204"/>
    </font>
    <font>
      <b/>
      <u/>
      <sz val="14"/>
      <color theme="1"/>
      <name val="Times New Roman"/>
      <family val="1"/>
      <charset val="204"/>
    </font>
    <font>
      <sz val="14"/>
      <color theme="1"/>
      <name val="Times New Roman"/>
      <family val="1"/>
      <charset val="204"/>
    </font>
    <font>
      <sz val="11"/>
      <color theme="1"/>
      <name val="Times New Roman"/>
      <family val="1"/>
      <charset val="204"/>
    </font>
    <font>
      <b/>
      <sz val="14"/>
      <color theme="1"/>
      <name val="Times New Roman"/>
      <family val="1"/>
      <charset val="204"/>
    </font>
    <font>
      <i/>
      <sz val="14"/>
      <color theme="1"/>
      <name val="Times New Roman"/>
      <family val="1"/>
      <charset val="204"/>
    </font>
    <font>
      <b/>
      <i/>
      <sz val="14"/>
      <color theme="1"/>
      <name val="Times New Roman"/>
      <family val="1"/>
      <charset val="204"/>
    </font>
    <font>
      <b/>
      <sz val="10"/>
      <color theme="1"/>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86">
    <xf numFmtId="0" fontId="0" fillId="0" borderId="0" xfId="0"/>
    <xf numFmtId="49" fontId="4" fillId="0" borderId="0" xfId="0" applyNumberFormat="1" applyFont="1" applyAlignment="1">
      <alignment horizontal="right"/>
    </xf>
    <xf numFmtId="0" fontId="4" fillId="0" borderId="0" xfId="0" applyFont="1"/>
    <xf numFmtId="0" fontId="4" fillId="0" borderId="0" xfId="0" applyFont="1" applyAlignment="1">
      <alignment horizontal="center"/>
    </xf>
    <xf numFmtId="0" fontId="5" fillId="0" borderId="0" xfId="0" applyFont="1"/>
    <xf numFmtId="0" fontId="5" fillId="0" borderId="0" xfId="0" applyFont="1" applyAlignment="1">
      <alignment wrapText="1"/>
    </xf>
    <xf numFmtId="49" fontId="6" fillId="0" borderId="0" xfId="0" applyNumberFormat="1" applyFont="1" applyAlignment="1">
      <alignment horizontal="center"/>
    </xf>
    <xf numFmtId="49" fontId="7" fillId="0" borderId="0" xfId="0" applyNumberFormat="1" applyFont="1" applyAlignment="1">
      <alignment horizontal="left"/>
    </xf>
    <xf numFmtId="0" fontId="7" fillId="0" borderId="0" xfId="0" applyFont="1"/>
    <xf numFmtId="0" fontId="7" fillId="0" borderId="0" xfId="0" applyFont="1" applyAlignment="1">
      <alignment horizontal="center"/>
    </xf>
    <xf numFmtId="0" fontId="7" fillId="0" borderId="0" xfId="0" applyFont="1" applyAlignment="1">
      <alignment horizontal="right"/>
    </xf>
    <xf numFmtId="0" fontId="8" fillId="0" borderId="4" xfId="0" applyFont="1" applyBorder="1" applyAlignment="1">
      <alignment horizontal="center" vertical="center" wrapText="1"/>
    </xf>
    <xf numFmtId="49" fontId="9" fillId="0" borderId="4" xfId="0" applyNumberFormat="1" applyFont="1" applyBorder="1" applyAlignment="1">
      <alignment horizontal="right" vertical="center"/>
    </xf>
    <xf numFmtId="49" fontId="9" fillId="0" borderId="4" xfId="0" applyNumberFormat="1" applyFont="1" applyBorder="1" applyAlignment="1" applyProtection="1">
      <alignment horizontal="center" vertical="center" wrapText="1"/>
      <protection locked="0"/>
    </xf>
    <xf numFmtId="0" fontId="9" fillId="0" borderId="4" xfId="0" applyFont="1" applyBorder="1" applyAlignment="1" applyProtection="1">
      <alignment vertical="center" wrapText="1"/>
      <protection locked="0"/>
    </xf>
    <xf numFmtId="0" fontId="10" fillId="0" borderId="4" xfId="0" applyFont="1" applyBorder="1" applyAlignment="1" applyProtection="1">
      <alignment vertical="center" wrapText="1"/>
      <protection locked="0"/>
    </xf>
    <xf numFmtId="4" fontId="9" fillId="0" borderId="4" xfId="0" applyNumberFormat="1" applyFont="1" applyBorder="1" applyAlignment="1" applyProtection="1">
      <alignment horizontal="center" vertical="center" wrapText="1"/>
      <protection locked="0"/>
    </xf>
    <xf numFmtId="4" fontId="9" fillId="0" borderId="4" xfId="0" applyNumberFormat="1" applyFont="1" applyBorder="1" applyAlignment="1">
      <alignment horizontal="center" vertical="center" wrapText="1"/>
    </xf>
    <xf numFmtId="49" fontId="10" fillId="0" borderId="4" xfId="0" applyNumberFormat="1" applyFont="1" applyBorder="1" applyAlignment="1">
      <alignment horizontal="right" vertical="center"/>
    </xf>
    <xf numFmtId="49" fontId="10" fillId="0" borderId="4" xfId="0" applyNumberFormat="1" applyFont="1" applyBorder="1" applyAlignment="1" applyProtection="1">
      <alignment horizontal="center" vertical="center" wrapText="1"/>
      <protection locked="0"/>
    </xf>
    <xf numFmtId="0" fontId="7" fillId="0" borderId="4" xfId="0" applyFont="1" applyBorder="1" applyAlignment="1">
      <alignment vertical="center" wrapText="1"/>
    </xf>
    <xf numFmtId="4" fontId="7" fillId="0" borderId="4" xfId="0" applyNumberFormat="1" applyFont="1" applyBorder="1" applyAlignment="1" applyProtection="1">
      <alignment horizontal="center" vertical="center" wrapText="1"/>
      <protection locked="0"/>
    </xf>
    <xf numFmtId="4" fontId="7" fillId="0" borderId="4" xfId="0" applyNumberFormat="1" applyFont="1" applyBorder="1" applyAlignment="1">
      <alignment horizontal="center" vertical="center" wrapText="1"/>
    </xf>
    <xf numFmtId="0" fontId="7" fillId="0" borderId="4" xfId="0" applyFont="1" applyBorder="1" applyAlignment="1" applyProtection="1">
      <alignment vertical="center" wrapText="1"/>
      <protection locked="0"/>
    </xf>
    <xf numFmtId="0" fontId="10" fillId="0" borderId="4" xfId="0" applyFont="1" applyBorder="1" applyAlignment="1" applyProtection="1">
      <alignment horizontal="left" vertical="center" wrapText="1"/>
      <protection locked="0"/>
    </xf>
    <xf numFmtId="4" fontId="10" fillId="0" borderId="4" xfId="0" applyNumberFormat="1" applyFont="1" applyBorder="1" applyAlignment="1">
      <alignment horizontal="center" vertical="center" wrapText="1"/>
    </xf>
    <xf numFmtId="49" fontId="7" fillId="0" borderId="4" xfId="0" applyNumberFormat="1" applyFont="1" applyBorder="1" applyAlignment="1" applyProtection="1">
      <alignment horizontal="center" vertical="center" wrapText="1"/>
      <protection locked="0"/>
    </xf>
    <xf numFmtId="14" fontId="10" fillId="0" borderId="4" xfId="0" applyNumberFormat="1" applyFont="1" applyBorder="1" applyAlignment="1" applyProtection="1">
      <alignment horizontal="center" vertical="center" wrapText="1"/>
      <protection locked="0"/>
    </xf>
    <xf numFmtId="49" fontId="10" fillId="0" borderId="4" xfId="0" applyNumberFormat="1" applyFont="1" applyBorder="1" applyAlignment="1">
      <alignment horizontal="center" vertical="center"/>
    </xf>
    <xf numFmtId="0" fontId="7" fillId="0" borderId="4" xfId="0" applyFont="1" applyBorder="1" applyAlignment="1">
      <alignment horizontal="left" vertical="center" wrapText="1"/>
    </xf>
    <xf numFmtId="0" fontId="7" fillId="0" borderId="4" xfId="0" applyFont="1" applyBorder="1" applyAlignment="1" applyProtection="1">
      <alignment horizontal="left" vertical="center" wrapText="1"/>
      <protection locked="0"/>
    </xf>
    <xf numFmtId="0" fontId="11" fillId="0" borderId="4" xfId="0" applyFont="1" applyBorder="1" applyAlignment="1">
      <alignment horizontal="center" vertical="center" wrapText="1"/>
    </xf>
    <xf numFmtId="0" fontId="10" fillId="0" borderId="4" xfId="0" applyFont="1" applyBorder="1" applyAlignment="1">
      <alignment vertical="center" wrapText="1"/>
    </xf>
    <xf numFmtId="4" fontId="7" fillId="0" borderId="4" xfId="0" applyNumberFormat="1" applyFont="1" applyBorder="1" applyAlignment="1">
      <alignment horizontal="center" vertical="center"/>
    </xf>
    <xf numFmtId="4" fontId="10" fillId="0" borderId="4" xfId="0" applyNumberFormat="1" applyFont="1" applyBorder="1" applyAlignment="1">
      <alignment horizontal="center" vertical="center"/>
    </xf>
    <xf numFmtId="49" fontId="7" fillId="0" borderId="4" xfId="0" applyNumberFormat="1" applyFont="1" applyBorder="1" applyAlignment="1" applyProtection="1">
      <alignment horizontal="left" vertical="center" wrapText="1"/>
      <protection locked="0"/>
    </xf>
    <xf numFmtId="4" fontId="9" fillId="0" borderId="4" xfId="0" applyNumberFormat="1" applyFont="1" applyBorder="1" applyAlignment="1">
      <alignment horizontal="center" vertical="center"/>
    </xf>
    <xf numFmtId="0" fontId="9" fillId="0" borderId="4" xfId="0" applyFont="1" applyBorder="1" applyAlignment="1">
      <alignment vertical="center" wrapText="1"/>
    </xf>
    <xf numFmtId="164" fontId="10"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wrapText="1"/>
    </xf>
    <xf numFmtId="0" fontId="9" fillId="0" borderId="4" xfId="0" applyFont="1" applyBorder="1" applyAlignment="1">
      <alignment horizontal="left" vertical="center" wrapText="1"/>
    </xf>
    <xf numFmtId="49" fontId="9" fillId="0" borderId="4" xfId="0" applyNumberFormat="1" applyFont="1" applyBorder="1" applyAlignment="1" applyProtection="1">
      <alignment horizontal="center" vertical="center"/>
      <protection locked="0"/>
    </xf>
    <xf numFmtId="1" fontId="4" fillId="0" borderId="0" xfId="0" applyNumberFormat="1" applyFont="1" applyAlignment="1">
      <alignment horizontal="center"/>
    </xf>
    <xf numFmtId="49" fontId="10" fillId="0" borderId="4" xfId="0" applyNumberFormat="1" applyFont="1" applyBorder="1" applyAlignment="1" applyProtection="1">
      <alignment horizontal="center" vertical="center"/>
      <protection locked="0"/>
    </xf>
    <xf numFmtId="0" fontId="10" fillId="0" borderId="5" xfId="0" applyFont="1" applyBorder="1" applyAlignment="1">
      <alignment horizontal="left" vertical="center" wrapText="1"/>
    </xf>
    <xf numFmtId="49" fontId="7" fillId="0" borderId="4" xfId="0" applyNumberFormat="1" applyFont="1" applyBorder="1" applyAlignment="1">
      <alignment horizontal="right" vertical="center"/>
    </xf>
    <xf numFmtId="49" fontId="7" fillId="0" borderId="4" xfId="0" applyNumberFormat="1" applyFont="1" applyBorder="1" applyAlignment="1" applyProtection="1">
      <alignment horizontal="center" vertical="center"/>
      <protection locked="0"/>
    </xf>
    <xf numFmtId="0" fontId="5" fillId="0" borderId="4" xfId="0" applyFont="1" applyBorder="1" applyAlignment="1">
      <alignment vertical="center" wrapText="1"/>
    </xf>
    <xf numFmtId="0" fontId="9" fillId="0" borderId="4" xfId="0" applyFont="1" applyBorder="1" applyAlignment="1">
      <alignment horizontal="center" vertical="center" wrapText="1"/>
    </xf>
    <xf numFmtId="0" fontId="11" fillId="0" borderId="4" xfId="0" applyFont="1" applyBorder="1" applyAlignment="1">
      <alignment horizontal="left" vertical="center" wrapText="1"/>
    </xf>
    <xf numFmtId="0" fontId="10" fillId="0" borderId="6" xfId="0" applyFont="1" applyBorder="1" applyAlignment="1">
      <alignment horizontal="left" vertical="center" wrapText="1"/>
    </xf>
    <xf numFmtId="0" fontId="9" fillId="0" borderId="4" xfId="0" applyFont="1" applyBorder="1" applyAlignment="1" applyProtection="1">
      <alignment horizontal="center" vertical="center"/>
      <protection locked="0"/>
    </xf>
    <xf numFmtId="0" fontId="7" fillId="0" borderId="4" xfId="0" applyFont="1" applyBorder="1" applyAlignment="1">
      <alignment vertical="center"/>
    </xf>
    <xf numFmtId="0" fontId="7" fillId="0" borderId="4" xfId="0" applyFont="1" applyBorder="1" applyAlignment="1">
      <alignment horizontal="center" vertical="center"/>
    </xf>
    <xf numFmtId="0" fontId="12" fillId="0" borderId="0" xfId="0" applyFont="1"/>
    <xf numFmtId="4" fontId="7" fillId="0" borderId="0" xfId="0" applyNumberFormat="1" applyFont="1" applyAlignment="1">
      <alignment horizontal="center"/>
    </xf>
    <xf numFmtId="4" fontId="4" fillId="0" borderId="0" xfId="0" applyNumberFormat="1" applyFont="1"/>
    <xf numFmtId="1" fontId="4" fillId="0" borderId="0" xfId="0" applyNumberFormat="1" applyFont="1"/>
    <xf numFmtId="49" fontId="7" fillId="0" borderId="0" xfId="0" applyNumberFormat="1" applyFont="1" applyAlignment="1">
      <alignment horizontal="right"/>
    </xf>
    <xf numFmtId="4" fontId="7" fillId="0" borderId="0" xfId="0" applyNumberFormat="1" applyFont="1"/>
    <xf numFmtId="1" fontId="7" fillId="0" borderId="0" xfId="0" applyNumberFormat="1" applyFont="1"/>
    <xf numFmtId="0" fontId="10" fillId="0" borderId="4" xfId="0" applyFont="1" applyBorder="1" applyAlignment="1">
      <alignment horizontal="left" vertical="center" wrapText="1"/>
    </xf>
    <xf numFmtId="0" fontId="5" fillId="0" borderId="4" xfId="0" applyFont="1" applyBorder="1" applyAlignment="1">
      <alignment horizontal="center" vertical="center" wrapText="1"/>
    </xf>
    <xf numFmtId="0" fontId="10" fillId="0" borderId="4" xfId="0"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0" fontId="5" fillId="0" borderId="4" xfId="0" applyFont="1" applyBorder="1" applyAlignment="1">
      <alignment horizontal="center" wrapText="1"/>
    </xf>
    <xf numFmtId="49" fontId="5" fillId="0" borderId="4" xfId="0" applyNumberFormat="1" applyFont="1" applyBorder="1" applyAlignment="1">
      <alignment horizontal="center" wrapText="1"/>
    </xf>
    <xf numFmtId="14" fontId="10" fillId="0" borderId="4" xfId="0" applyNumberFormat="1" applyFont="1" applyBorder="1" applyAlignment="1" applyProtection="1">
      <alignment horizontal="left" vertical="center" wrapText="1"/>
      <protection locked="0"/>
    </xf>
    <xf numFmtId="0" fontId="7" fillId="0" borderId="0" xfId="0" applyFont="1" applyAlignment="1">
      <alignment horizontal="left" wrapText="1"/>
    </xf>
    <xf numFmtId="49" fontId="9" fillId="0" borderId="0" xfId="0" applyNumberFormat="1" applyFont="1" applyAlignment="1">
      <alignment horizontal="center"/>
    </xf>
    <xf numFmtId="0" fontId="7" fillId="0" borderId="0" xfId="0" applyFont="1" applyAlignment="1">
      <alignment horizontal="left" wrapText="1"/>
    </xf>
    <xf numFmtId="0" fontId="5" fillId="0" borderId="0" xfId="0" applyFont="1" applyAlignment="1">
      <alignment horizontal="left" wrapText="1"/>
    </xf>
    <xf numFmtId="0" fontId="5" fillId="0" borderId="4" xfId="0" applyFont="1" applyBorder="1" applyAlignment="1">
      <alignment horizontal="center" vertical="center" wrapText="1"/>
    </xf>
    <xf numFmtId="49" fontId="9" fillId="0" borderId="0" xfId="0" applyNumberFormat="1" applyFont="1" applyAlignment="1">
      <alignment horizontal="center"/>
    </xf>
    <xf numFmtId="0" fontId="10" fillId="0" borderId="4" xfId="0" applyFont="1" applyBorder="1" applyAlignment="1" applyProtection="1">
      <alignment horizontal="center" vertical="center" wrapText="1"/>
      <protection locked="0"/>
    </xf>
    <xf numFmtId="0" fontId="5" fillId="0" borderId="4" xfId="0" applyFont="1" applyBorder="1" applyAlignment="1">
      <alignment horizontal="center" wrapText="1"/>
    </xf>
    <xf numFmtId="49" fontId="5" fillId="0" borderId="4" xfId="0" applyNumberFormat="1" applyFont="1" applyBorder="1" applyAlignment="1">
      <alignment horizontal="center" wrapText="1"/>
    </xf>
    <xf numFmtId="0" fontId="10" fillId="0" borderId="4" xfId="0" applyFont="1" applyBorder="1" applyAlignment="1">
      <alignment horizontal="center" vertical="center" wrapText="1"/>
    </xf>
    <xf numFmtId="14" fontId="10" fillId="0" borderId="4" xfId="0" applyNumberFormat="1" applyFont="1" applyBorder="1" applyAlignment="1" applyProtection="1">
      <alignment horizontal="left" vertical="center" wrapText="1"/>
      <protection locked="0"/>
    </xf>
    <xf numFmtId="0" fontId="10" fillId="0" borderId="4" xfId="0" applyFont="1" applyBorder="1" applyAlignment="1">
      <alignment horizontal="left" vertical="center" wrapText="1"/>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4CB9B-29C7-4C92-ACDF-7DB570C68898}">
  <sheetPr>
    <pageSetUpPr fitToPage="1"/>
  </sheetPr>
  <dimension ref="A1:N139"/>
  <sheetViews>
    <sheetView tabSelected="1" zoomScale="80" zoomScaleNormal="80" zoomScaleSheetLayoutView="25" workbookViewId="0">
      <selection activeCell="H2" sqref="H2:J2"/>
    </sheetView>
  </sheetViews>
  <sheetFormatPr defaultColWidth="9.109375" defaultRowHeight="13.2" x14ac:dyDescent="0.25"/>
  <cols>
    <col min="1" max="1" width="15.33203125" style="1" customWidth="1"/>
    <col min="2" max="2" width="15.44140625" style="2" customWidth="1"/>
    <col min="3" max="3" width="15.6640625" style="2" customWidth="1"/>
    <col min="4" max="4" width="53.33203125" style="2" customWidth="1"/>
    <col min="5" max="5" width="74.44140625" style="2" customWidth="1"/>
    <col min="6" max="6" width="24.6640625" style="3" customWidth="1"/>
    <col min="7" max="7" width="19.5546875" style="3" customWidth="1"/>
    <col min="8" max="8" width="26.44140625" style="2" customWidth="1"/>
    <col min="9" max="9" width="20.109375" style="2" customWidth="1"/>
    <col min="10" max="10" width="20.88671875" style="2" customWidth="1"/>
    <col min="11" max="11" width="17.5546875" style="3" customWidth="1"/>
    <col min="12" max="14" width="9.109375" style="3"/>
    <col min="15" max="16384" width="9.109375" style="2"/>
  </cols>
  <sheetData>
    <row r="1" spans="1:10" ht="15.6" x14ac:dyDescent="0.3">
      <c r="H1" s="4" t="s">
        <v>0</v>
      </c>
      <c r="I1" s="4"/>
      <c r="J1" s="4"/>
    </row>
    <row r="2" spans="1:10" ht="54.75" customHeight="1" x14ac:dyDescent="0.3">
      <c r="H2" s="72" t="s">
        <v>338</v>
      </c>
      <c r="I2" s="72"/>
      <c r="J2" s="72"/>
    </row>
    <row r="3" spans="1:10" ht="15.6" x14ac:dyDescent="0.3">
      <c r="H3" s="4"/>
      <c r="I3" s="4"/>
      <c r="J3" s="4"/>
    </row>
    <row r="4" spans="1:10" ht="15.75" customHeight="1" x14ac:dyDescent="0.3">
      <c r="H4" s="5"/>
      <c r="I4" s="5"/>
      <c r="J4" s="5"/>
    </row>
    <row r="5" spans="1:10" ht="15.6" x14ac:dyDescent="0.3">
      <c r="H5" s="5"/>
      <c r="I5" s="5"/>
      <c r="J5" s="5"/>
    </row>
    <row r="6" spans="1:10" ht="17.399999999999999" x14ac:dyDescent="0.3">
      <c r="A6" s="74" t="s">
        <v>44</v>
      </c>
      <c r="B6" s="74"/>
      <c r="C6" s="74"/>
      <c r="D6" s="74"/>
      <c r="E6" s="74"/>
      <c r="F6" s="74"/>
      <c r="G6" s="74"/>
      <c r="H6" s="74"/>
      <c r="I6" s="74"/>
      <c r="J6" s="74"/>
    </row>
    <row r="7" spans="1:10" ht="17.399999999999999" x14ac:dyDescent="0.3">
      <c r="A7" s="74" t="s">
        <v>231</v>
      </c>
      <c r="B7" s="74"/>
      <c r="C7" s="74"/>
      <c r="D7" s="74"/>
      <c r="E7" s="74"/>
      <c r="F7" s="74"/>
      <c r="G7" s="74"/>
      <c r="H7" s="74"/>
      <c r="I7" s="74"/>
      <c r="J7" s="74"/>
    </row>
    <row r="8" spans="1:10" ht="17.399999999999999" x14ac:dyDescent="0.3">
      <c r="A8" s="6" t="s">
        <v>289</v>
      </c>
      <c r="B8" s="70"/>
      <c r="C8" s="70"/>
      <c r="D8" s="70"/>
      <c r="E8" s="70"/>
      <c r="F8" s="70"/>
      <c r="G8" s="70"/>
      <c r="H8" s="70"/>
      <c r="I8" s="70"/>
      <c r="J8" s="70"/>
    </row>
    <row r="9" spans="1:10" ht="18" x14ac:dyDescent="0.35">
      <c r="A9" s="7" t="s">
        <v>75</v>
      </c>
      <c r="B9" s="70"/>
      <c r="C9" s="70"/>
      <c r="D9" s="70"/>
      <c r="E9" s="70"/>
      <c r="F9" s="70"/>
      <c r="G9" s="70"/>
      <c r="H9" s="70"/>
      <c r="I9" s="70"/>
      <c r="J9" s="70"/>
    </row>
    <row r="10" spans="1:10" ht="18" x14ac:dyDescent="0.35">
      <c r="B10" s="8"/>
      <c r="C10" s="8"/>
      <c r="D10" s="8"/>
      <c r="E10" s="8"/>
      <c r="F10" s="9"/>
      <c r="G10" s="9"/>
      <c r="H10" s="8"/>
      <c r="I10" s="8"/>
      <c r="J10" s="10" t="s">
        <v>74</v>
      </c>
    </row>
    <row r="11" spans="1:10" ht="111" customHeight="1" x14ac:dyDescent="0.25">
      <c r="A11" s="77" t="s">
        <v>47</v>
      </c>
      <c r="B11" s="76" t="s">
        <v>48</v>
      </c>
      <c r="C11" s="73" t="s">
        <v>49</v>
      </c>
      <c r="D11" s="73" t="s">
        <v>50</v>
      </c>
      <c r="E11" s="73" t="s">
        <v>51</v>
      </c>
      <c r="F11" s="73" t="s">
        <v>76</v>
      </c>
      <c r="G11" s="73" t="s">
        <v>52</v>
      </c>
      <c r="H11" s="73" t="s">
        <v>1</v>
      </c>
      <c r="I11" s="73" t="s">
        <v>2</v>
      </c>
      <c r="J11" s="73"/>
    </row>
    <row r="12" spans="1:10" ht="27.6" x14ac:dyDescent="0.25">
      <c r="A12" s="77"/>
      <c r="B12" s="76"/>
      <c r="C12" s="73"/>
      <c r="D12" s="73"/>
      <c r="E12" s="73"/>
      <c r="F12" s="73"/>
      <c r="G12" s="73"/>
      <c r="H12" s="73"/>
      <c r="I12" s="11" t="s">
        <v>53</v>
      </c>
      <c r="J12" s="11" t="s">
        <v>54</v>
      </c>
    </row>
    <row r="13" spans="1:10" ht="18.75" customHeight="1" x14ac:dyDescent="0.3">
      <c r="A13" s="67" t="s">
        <v>45</v>
      </c>
      <c r="B13" s="66">
        <v>2</v>
      </c>
      <c r="C13" s="63">
        <v>3</v>
      </c>
      <c r="D13" s="63">
        <v>4</v>
      </c>
      <c r="E13" s="63">
        <v>5</v>
      </c>
      <c r="F13" s="63">
        <v>6</v>
      </c>
      <c r="G13" s="63">
        <v>7</v>
      </c>
      <c r="H13" s="63">
        <v>8</v>
      </c>
      <c r="I13" s="11">
        <v>9</v>
      </c>
      <c r="J13" s="11">
        <v>10</v>
      </c>
    </row>
    <row r="14" spans="1:10" ht="44.4" customHeight="1" x14ac:dyDescent="0.25">
      <c r="A14" s="12" t="s">
        <v>19</v>
      </c>
      <c r="B14" s="13"/>
      <c r="C14" s="13"/>
      <c r="D14" s="14" t="s">
        <v>3</v>
      </c>
      <c r="E14" s="15"/>
      <c r="F14" s="64"/>
      <c r="G14" s="16">
        <f>H14+I14</f>
        <v>211097582</v>
      </c>
      <c r="H14" s="17">
        <f>SUM(H15:H24)</f>
        <v>62717740</v>
      </c>
      <c r="I14" s="17">
        <f>SUM(I16:I24)</f>
        <v>148379842</v>
      </c>
      <c r="J14" s="17">
        <f>SUM(J16:J24)</f>
        <v>148379842</v>
      </c>
    </row>
    <row r="15" spans="1:10" ht="54" x14ac:dyDescent="0.25">
      <c r="A15" s="18" t="s">
        <v>276</v>
      </c>
      <c r="B15" s="19" t="s">
        <v>102</v>
      </c>
      <c r="C15" s="19" t="s">
        <v>4</v>
      </c>
      <c r="D15" s="20" t="s">
        <v>103</v>
      </c>
      <c r="E15" s="15" t="s">
        <v>290</v>
      </c>
      <c r="F15" s="68" t="s">
        <v>252</v>
      </c>
      <c r="G15" s="21">
        <f>H15+I15</f>
        <v>700000</v>
      </c>
      <c r="H15" s="22">
        <f>200000+500000</f>
        <v>700000</v>
      </c>
      <c r="I15" s="22"/>
      <c r="J15" s="22"/>
    </row>
    <row r="16" spans="1:10" ht="36" x14ac:dyDescent="0.25">
      <c r="A16" s="18" t="s">
        <v>240</v>
      </c>
      <c r="B16" s="19" t="s">
        <v>241</v>
      </c>
      <c r="C16" s="19" t="s">
        <v>242</v>
      </c>
      <c r="D16" s="23" t="s">
        <v>243</v>
      </c>
      <c r="E16" s="15" t="s">
        <v>239</v>
      </c>
      <c r="F16" s="24" t="s">
        <v>280</v>
      </c>
      <c r="G16" s="21">
        <f t="shared" ref="G16:G24" si="0">H16+I16</f>
        <v>45000</v>
      </c>
      <c r="H16" s="22">
        <v>45000</v>
      </c>
      <c r="I16" s="22"/>
      <c r="J16" s="22"/>
    </row>
    <row r="17" spans="1:10" ht="56.25" customHeight="1" x14ac:dyDescent="0.25">
      <c r="A17" s="18" t="s">
        <v>275</v>
      </c>
      <c r="B17" s="19" t="s">
        <v>278</v>
      </c>
      <c r="C17" s="19" t="s">
        <v>279</v>
      </c>
      <c r="D17" s="20" t="s">
        <v>277</v>
      </c>
      <c r="E17" s="15" t="s">
        <v>321</v>
      </c>
      <c r="F17" s="68" t="s">
        <v>250</v>
      </c>
      <c r="G17" s="21">
        <f>H17+I17</f>
        <v>135000</v>
      </c>
      <c r="H17" s="22">
        <v>135000</v>
      </c>
      <c r="I17" s="25"/>
      <c r="J17" s="25"/>
    </row>
    <row r="18" spans="1:10" ht="44.4" customHeight="1" x14ac:dyDescent="0.25">
      <c r="A18" s="18" t="s">
        <v>132</v>
      </c>
      <c r="B18" s="19" t="s">
        <v>133</v>
      </c>
      <c r="C18" s="19" t="s">
        <v>7</v>
      </c>
      <c r="D18" s="20" t="s">
        <v>134</v>
      </c>
      <c r="E18" s="15" t="s">
        <v>291</v>
      </c>
      <c r="F18" s="68" t="s">
        <v>336</v>
      </c>
      <c r="G18" s="21">
        <f t="shared" si="0"/>
        <v>768900</v>
      </c>
      <c r="H18" s="22">
        <f>226200+280500+262200</f>
        <v>768900</v>
      </c>
      <c r="I18" s="22"/>
      <c r="J18" s="22"/>
    </row>
    <row r="19" spans="1:10" ht="66" customHeight="1" x14ac:dyDescent="0.25">
      <c r="A19" s="18" t="s">
        <v>21</v>
      </c>
      <c r="B19" s="19" t="s">
        <v>22</v>
      </c>
      <c r="C19" s="19" t="s">
        <v>7</v>
      </c>
      <c r="D19" s="20" t="s">
        <v>23</v>
      </c>
      <c r="E19" s="15" t="s">
        <v>292</v>
      </c>
      <c r="F19" s="68" t="s">
        <v>256</v>
      </c>
      <c r="G19" s="21">
        <f t="shared" si="0"/>
        <v>6303800</v>
      </c>
      <c r="H19" s="22">
        <f>4793800-44960+610000+900000</f>
        <v>6258840</v>
      </c>
      <c r="I19" s="25">
        <v>44960</v>
      </c>
      <c r="J19" s="25">
        <v>44960</v>
      </c>
    </row>
    <row r="20" spans="1:10" ht="54" x14ac:dyDescent="0.25">
      <c r="A20" s="18" t="s">
        <v>21</v>
      </c>
      <c r="B20" s="19" t="s">
        <v>22</v>
      </c>
      <c r="C20" s="19" t="s">
        <v>7</v>
      </c>
      <c r="D20" s="20" t="s">
        <v>23</v>
      </c>
      <c r="E20" s="15" t="s">
        <v>322</v>
      </c>
      <c r="F20" s="68" t="s">
        <v>251</v>
      </c>
      <c r="G20" s="21">
        <f>H20+I20</f>
        <v>300000</v>
      </c>
      <c r="H20" s="22">
        <v>300000</v>
      </c>
      <c r="I20" s="22"/>
      <c r="J20" s="22"/>
    </row>
    <row r="21" spans="1:10" ht="36" x14ac:dyDescent="0.25">
      <c r="A21" s="18" t="s">
        <v>21</v>
      </c>
      <c r="B21" s="19" t="s">
        <v>22</v>
      </c>
      <c r="C21" s="19" t="s">
        <v>7</v>
      </c>
      <c r="D21" s="20" t="s">
        <v>23</v>
      </c>
      <c r="E21" s="15" t="s">
        <v>293</v>
      </c>
      <c r="F21" s="68" t="s">
        <v>253</v>
      </c>
      <c r="G21" s="21">
        <f t="shared" si="0"/>
        <v>10000</v>
      </c>
      <c r="H21" s="22">
        <v>10000</v>
      </c>
      <c r="I21" s="22"/>
      <c r="J21" s="22"/>
    </row>
    <row r="22" spans="1:10" ht="54" x14ac:dyDescent="0.25">
      <c r="A22" s="18" t="s">
        <v>160</v>
      </c>
      <c r="B22" s="19" t="s">
        <v>161</v>
      </c>
      <c r="C22" s="19" t="s">
        <v>162</v>
      </c>
      <c r="D22" s="20" t="s">
        <v>163</v>
      </c>
      <c r="E22" s="15" t="s">
        <v>294</v>
      </c>
      <c r="F22" s="68" t="s">
        <v>254</v>
      </c>
      <c r="G22" s="21">
        <f t="shared" si="0"/>
        <v>1000000</v>
      </c>
      <c r="H22" s="22">
        <f>500000+500000</f>
        <v>1000000</v>
      </c>
      <c r="I22" s="22"/>
      <c r="J22" s="22"/>
    </row>
    <row r="23" spans="1:10" ht="69" customHeight="1" x14ac:dyDescent="0.25">
      <c r="A23" s="18" t="s">
        <v>244</v>
      </c>
      <c r="B23" s="19" t="s">
        <v>245</v>
      </c>
      <c r="C23" s="19" t="s">
        <v>247</v>
      </c>
      <c r="D23" s="20" t="s">
        <v>246</v>
      </c>
      <c r="E23" s="15" t="s">
        <v>295</v>
      </c>
      <c r="F23" s="68" t="s">
        <v>249</v>
      </c>
      <c r="G23" s="21">
        <f>H23+I23</f>
        <v>198334882</v>
      </c>
      <c r="H23" s="22">
        <f>40000000-20000000+30000000</f>
        <v>50000000</v>
      </c>
      <c r="I23" s="22">
        <f>40000000+20000000+90000000-1665118</f>
        <v>148334882</v>
      </c>
      <c r="J23" s="22">
        <f>I23</f>
        <v>148334882</v>
      </c>
    </row>
    <row r="24" spans="1:10" ht="54" x14ac:dyDescent="0.25">
      <c r="A24" s="18" t="s">
        <v>87</v>
      </c>
      <c r="B24" s="19" t="s">
        <v>88</v>
      </c>
      <c r="C24" s="19" t="s">
        <v>6</v>
      </c>
      <c r="D24" s="23" t="s">
        <v>89</v>
      </c>
      <c r="E24" s="15" t="s">
        <v>296</v>
      </c>
      <c r="F24" s="68" t="s">
        <v>255</v>
      </c>
      <c r="G24" s="21">
        <f t="shared" si="0"/>
        <v>3500000</v>
      </c>
      <c r="H24" s="22">
        <f>2500000+1000000</f>
        <v>3500000</v>
      </c>
      <c r="I24" s="22"/>
      <c r="J24" s="22"/>
    </row>
    <row r="25" spans="1:10" ht="49.5" customHeight="1" x14ac:dyDescent="0.25">
      <c r="A25" s="12" t="s">
        <v>165</v>
      </c>
      <c r="B25" s="26"/>
      <c r="C25" s="26"/>
      <c r="D25" s="14" t="s">
        <v>164</v>
      </c>
      <c r="E25" s="15"/>
      <c r="F25" s="27"/>
      <c r="G25" s="16">
        <f>H25+I25</f>
        <v>3620350</v>
      </c>
      <c r="H25" s="17">
        <f>SUM(H26:H33)</f>
        <v>3620350</v>
      </c>
      <c r="I25" s="17">
        <f>SUM(I26:I33)</f>
        <v>0</v>
      </c>
      <c r="J25" s="17">
        <f>SUM(J26:J33)</f>
        <v>0</v>
      </c>
    </row>
    <row r="26" spans="1:10" ht="61.5" hidden="1" customHeight="1" x14ac:dyDescent="0.25">
      <c r="A26" s="18" t="s">
        <v>204</v>
      </c>
      <c r="B26" s="19" t="s">
        <v>171</v>
      </c>
      <c r="C26" s="19" t="s">
        <v>172</v>
      </c>
      <c r="D26" s="23" t="s">
        <v>173</v>
      </c>
      <c r="E26" s="75" t="s">
        <v>168</v>
      </c>
      <c r="F26" s="79"/>
      <c r="G26" s="21">
        <f t="shared" ref="G26:G44" si="1">H26+I26</f>
        <v>0</v>
      </c>
      <c r="H26" s="22"/>
      <c r="I26" s="22"/>
      <c r="J26" s="22"/>
    </row>
    <row r="27" spans="1:10" ht="51.75" hidden="1" customHeight="1" x14ac:dyDescent="0.25">
      <c r="A27" s="18" t="s">
        <v>205</v>
      </c>
      <c r="B27" s="28" t="s">
        <v>110</v>
      </c>
      <c r="C27" s="28" t="s">
        <v>111</v>
      </c>
      <c r="D27" s="23" t="s">
        <v>112</v>
      </c>
      <c r="E27" s="75"/>
      <c r="F27" s="79"/>
      <c r="G27" s="21">
        <f t="shared" si="1"/>
        <v>0</v>
      </c>
      <c r="H27" s="22"/>
      <c r="I27" s="22"/>
      <c r="J27" s="22"/>
    </row>
    <row r="28" spans="1:10" ht="51.75" hidden="1" customHeight="1" x14ac:dyDescent="0.25">
      <c r="A28" s="18" t="s">
        <v>206</v>
      </c>
      <c r="B28" s="28" t="s">
        <v>82</v>
      </c>
      <c r="C28" s="28" t="s">
        <v>12</v>
      </c>
      <c r="D28" s="23" t="s">
        <v>83</v>
      </c>
      <c r="E28" s="75"/>
      <c r="F28" s="79"/>
      <c r="G28" s="21">
        <f t="shared" si="1"/>
        <v>0</v>
      </c>
      <c r="H28" s="22"/>
      <c r="I28" s="22"/>
      <c r="J28" s="22"/>
    </row>
    <row r="29" spans="1:10" ht="49.5" hidden="1" customHeight="1" x14ac:dyDescent="0.25">
      <c r="A29" s="18" t="s">
        <v>207</v>
      </c>
      <c r="B29" s="28" t="s">
        <v>208</v>
      </c>
      <c r="C29" s="28" t="s">
        <v>209</v>
      </c>
      <c r="D29" s="23" t="s">
        <v>210</v>
      </c>
      <c r="E29" s="75"/>
      <c r="F29" s="79"/>
      <c r="G29" s="21">
        <f t="shared" si="1"/>
        <v>0</v>
      </c>
      <c r="H29" s="22"/>
      <c r="I29" s="22"/>
      <c r="J29" s="22"/>
    </row>
    <row r="30" spans="1:10" ht="49.5" customHeight="1" x14ac:dyDescent="0.25">
      <c r="A30" s="18" t="s">
        <v>219</v>
      </c>
      <c r="B30" s="28" t="s">
        <v>221</v>
      </c>
      <c r="C30" s="28" t="s">
        <v>209</v>
      </c>
      <c r="D30" s="23" t="s">
        <v>220</v>
      </c>
      <c r="E30" s="24" t="s">
        <v>297</v>
      </c>
      <c r="F30" s="68" t="s">
        <v>257</v>
      </c>
      <c r="G30" s="21">
        <f t="shared" si="1"/>
        <v>40000</v>
      </c>
      <c r="H30" s="22">
        <v>40000</v>
      </c>
      <c r="I30" s="22"/>
      <c r="J30" s="22"/>
    </row>
    <row r="31" spans="1:10" ht="54" x14ac:dyDescent="0.25">
      <c r="A31" s="18" t="s">
        <v>219</v>
      </c>
      <c r="B31" s="19" t="s">
        <v>221</v>
      </c>
      <c r="C31" s="19" t="s">
        <v>209</v>
      </c>
      <c r="D31" s="29" t="s">
        <v>220</v>
      </c>
      <c r="E31" s="15" t="s">
        <v>298</v>
      </c>
      <c r="F31" s="68" t="s">
        <v>258</v>
      </c>
      <c r="G31" s="21">
        <f t="shared" si="1"/>
        <v>45250</v>
      </c>
      <c r="H31" s="22">
        <f>27700+17550</f>
        <v>45250</v>
      </c>
      <c r="I31" s="25"/>
      <c r="J31" s="25"/>
    </row>
    <row r="32" spans="1:10" ht="49.5" customHeight="1" x14ac:dyDescent="0.25">
      <c r="A32" s="18" t="s">
        <v>219</v>
      </c>
      <c r="B32" s="28" t="s">
        <v>221</v>
      </c>
      <c r="C32" s="28" t="s">
        <v>209</v>
      </c>
      <c r="D32" s="23" t="s">
        <v>220</v>
      </c>
      <c r="E32" s="24" t="s">
        <v>299</v>
      </c>
      <c r="F32" s="68" t="s">
        <v>259</v>
      </c>
      <c r="G32" s="21">
        <f t="shared" si="1"/>
        <v>460000</v>
      </c>
      <c r="H32" s="22">
        <f>310000+150000</f>
        <v>460000</v>
      </c>
      <c r="I32" s="22"/>
      <c r="J32" s="22"/>
    </row>
    <row r="33" spans="1:10" ht="49.5" customHeight="1" x14ac:dyDescent="0.25">
      <c r="A33" s="18" t="s">
        <v>219</v>
      </c>
      <c r="B33" s="28" t="s">
        <v>221</v>
      </c>
      <c r="C33" s="28" t="s">
        <v>209</v>
      </c>
      <c r="D33" s="23" t="s">
        <v>220</v>
      </c>
      <c r="E33" s="24" t="s">
        <v>300</v>
      </c>
      <c r="F33" s="68" t="s">
        <v>314</v>
      </c>
      <c r="G33" s="21">
        <f t="shared" si="1"/>
        <v>3075100</v>
      </c>
      <c r="H33" s="22">
        <f>500000+2575100</f>
        <v>3075100</v>
      </c>
      <c r="I33" s="22"/>
      <c r="J33" s="22"/>
    </row>
    <row r="34" spans="1:10" ht="51.75" customHeight="1" x14ac:dyDescent="0.25">
      <c r="A34" s="12" t="s">
        <v>167</v>
      </c>
      <c r="B34" s="26"/>
      <c r="C34" s="26"/>
      <c r="D34" s="14" t="s">
        <v>166</v>
      </c>
      <c r="E34" s="15"/>
      <c r="F34" s="27"/>
      <c r="G34" s="16">
        <f>H34+I34</f>
        <v>10238500</v>
      </c>
      <c r="H34" s="17">
        <f>SUM(H35:H40)</f>
        <v>9066390</v>
      </c>
      <c r="I34" s="17">
        <f>SUM(I35:I40)</f>
        <v>1172110</v>
      </c>
      <c r="J34" s="17">
        <f>SUM(J35:J40)</f>
        <v>1172110</v>
      </c>
    </row>
    <row r="35" spans="1:10" ht="36" hidden="1" x14ac:dyDescent="0.25">
      <c r="A35" s="18" t="s">
        <v>169</v>
      </c>
      <c r="B35" s="19" t="s">
        <v>17</v>
      </c>
      <c r="C35" s="19" t="s">
        <v>13</v>
      </c>
      <c r="D35" s="23" t="s">
        <v>18</v>
      </c>
      <c r="E35" s="75" t="s">
        <v>168</v>
      </c>
      <c r="F35" s="79"/>
      <c r="G35" s="21">
        <f t="shared" si="1"/>
        <v>0</v>
      </c>
      <c r="H35" s="22"/>
      <c r="I35" s="22"/>
      <c r="J35" s="22"/>
    </row>
    <row r="36" spans="1:10" ht="57" hidden="1" customHeight="1" x14ac:dyDescent="0.25">
      <c r="A36" s="18" t="s">
        <v>170</v>
      </c>
      <c r="B36" s="19" t="s">
        <v>40</v>
      </c>
      <c r="C36" s="19" t="s">
        <v>41</v>
      </c>
      <c r="D36" s="23" t="s">
        <v>42</v>
      </c>
      <c r="E36" s="75"/>
      <c r="F36" s="79"/>
      <c r="G36" s="21">
        <f t="shared" si="1"/>
        <v>0</v>
      </c>
      <c r="H36" s="22"/>
      <c r="I36" s="22"/>
      <c r="J36" s="22"/>
    </row>
    <row r="37" spans="1:10" ht="72" x14ac:dyDescent="0.25">
      <c r="A37" s="18" t="s">
        <v>214</v>
      </c>
      <c r="B37" s="19" t="s">
        <v>215</v>
      </c>
      <c r="C37" s="19" t="s">
        <v>216</v>
      </c>
      <c r="D37" s="30" t="s">
        <v>217</v>
      </c>
      <c r="E37" s="24" t="s">
        <v>237</v>
      </c>
      <c r="F37" s="68" t="s">
        <v>260</v>
      </c>
      <c r="G37" s="21">
        <f t="shared" si="1"/>
        <v>2024300</v>
      </c>
      <c r="H37" s="22">
        <v>2024300</v>
      </c>
      <c r="I37" s="22"/>
      <c r="J37" s="22"/>
    </row>
    <row r="38" spans="1:10" ht="72" x14ac:dyDescent="0.25">
      <c r="A38" s="18" t="s">
        <v>214</v>
      </c>
      <c r="B38" s="19" t="s">
        <v>215</v>
      </c>
      <c r="C38" s="19" t="s">
        <v>216</v>
      </c>
      <c r="D38" s="30" t="s">
        <v>217</v>
      </c>
      <c r="E38" s="24" t="s">
        <v>238</v>
      </c>
      <c r="F38" s="68" t="s">
        <v>261</v>
      </c>
      <c r="G38" s="21">
        <f t="shared" si="1"/>
        <v>3984000</v>
      </c>
      <c r="H38" s="22">
        <f>3984000-1172110</f>
        <v>2811890</v>
      </c>
      <c r="I38" s="22">
        <v>1172110</v>
      </c>
      <c r="J38" s="22">
        <v>1172110</v>
      </c>
    </row>
    <row r="39" spans="1:10" ht="54" x14ac:dyDescent="0.25">
      <c r="A39" s="18" t="s">
        <v>214</v>
      </c>
      <c r="B39" s="19" t="s">
        <v>215</v>
      </c>
      <c r="C39" s="19" t="s">
        <v>216</v>
      </c>
      <c r="D39" s="30" t="s">
        <v>217</v>
      </c>
      <c r="E39" s="24" t="s">
        <v>328</v>
      </c>
      <c r="F39" s="68" t="s">
        <v>326</v>
      </c>
      <c r="G39" s="21">
        <f t="shared" si="1"/>
        <v>2693000</v>
      </c>
      <c r="H39" s="22">
        <f>1513000+1180000</f>
        <v>2693000</v>
      </c>
      <c r="I39" s="22"/>
      <c r="J39" s="22"/>
    </row>
    <row r="40" spans="1:10" ht="81" customHeight="1" x14ac:dyDescent="0.25">
      <c r="A40" s="18" t="s">
        <v>214</v>
      </c>
      <c r="B40" s="19" t="s">
        <v>215</v>
      </c>
      <c r="C40" s="19" t="s">
        <v>216</v>
      </c>
      <c r="D40" s="30" t="s">
        <v>217</v>
      </c>
      <c r="E40" s="24" t="s">
        <v>288</v>
      </c>
      <c r="F40" s="68" t="s">
        <v>315</v>
      </c>
      <c r="G40" s="21">
        <f t="shared" si="1"/>
        <v>1537200</v>
      </c>
      <c r="H40" s="22">
        <v>1537200</v>
      </c>
      <c r="I40" s="22"/>
      <c r="J40" s="22"/>
    </row>
    <row r="41" spans="1:10" ht="52.2" x14ac:dyDescent="0.25">
      <c r="A41" s="12" t="s">
        <v>20</v>
      </c>
      <c r="B41" s="13"/>
      <c r="C41" s="13"/>
      <c r="D41" s="14" t="s">
        <v>9</v>
      </c>
      <c r="E41" s="31"/>
      <c r="F41" s="31"/>
      <c r="G41" s="16">
        <f>H41+I41</f>
        <v>61395650</v>
      </c>
      <c r="H41" s="17">
        <f>H48+H43+H50+H46+H52+H45+H47+H42+H44+H49+H51</f>
        <v>61395650</v>
      </c>
      <c r="I41" s="17">
        <f>I48+I43+I50+I46+I52+I45+I47+I42+I44</f>
        <v>0</v>
      </c>
      <c r="J41" s="17">
        <f>J48+J43+J50+J46+J52+J45+J47+J42+J44</f>
        <v>0</v>
      </c>
    </row>
    <row r="42" spans="1:10" ht="54" hidden="1" x14ac:dyDescent="0.25">
      <c r="A42" s="18" t="s">
        <v>174</v>
      </c>
      <c r="B42" s="19" t="s">
        <v>171</v>
      </c>
      <c r="C42" s="19" t="s">
        <v>172</v>
      </c>
      <c r="D42" s="23" t="s">
        <v>173</v>
      </c>
      <c r="E42" s="62" t="s">
        <v>168</v>
      </c>
      <c r="F42" s="24"/>
      <c r="G42" s="21">
        <f t="shared" si="1"/>
        <v>0</v>
      </c>
      <c r="H42" s="22"/>
      <c r="I42" s="22"/>
      <c r="J42" s="22"/>
    </row>
    <row r="43" spans="1:10" ht="56.25" customHeight="1" x14ac:dyDescent="0.25">
      <c r="A43" s="18" t="s">
        <v>99</v>
      </c>
      <c r="B43" s="19" t="s">
        <v>100</v>
      </c>
      <c r="C43" s="19" t="s">
        <v>5</v>
      </c>
      <c r="D43" s="20" t="s">
        <v>236</v>
      </c>
      <c r="E43" s="32" t="s">
        <v>305</v>
      </c>
      <c r="F43" s="68" t="s">
        <v>319</v>
      </c>
      <c r="G43" s="21">
        <f t="shared" si="1"/>
        <v>500000</v>
      </c>
      <c r="H43" s="22">
        <v>500000</v>
      </c>
      <c r="I43" s="22"/>
      <c r="J43" s="22"/>
    </row>
    <row r="44" spans="1:10" ht="69" hidden="1" customHeight="1" x14ac:dyDescent="0.25">
      <c r="A44" s="18" t="s">
        <v>224</v>
      </c>
      <c r="B44" s="19" t="s">
        <v>226</v>
      </c>
      <c r="C44" s="26" t="s">
        <v>5</v>
      </c>
      <c r="D44" s="29" t="s">
        <v>225</v>
      </c>
      <c r="E44" s="32" t="s">
        <v>227</v>
      </c>
      <c r="F44" s="68" t="s">
        <v>248</v>
      </c>
      <c r="G44" s="21">
        <f t="shared" si="1"/>
        <v>0</v>
      </c>
      <c r="H44" s="22"/>
      <c r="I44" s="22"/>
      <c r="J44" s="22"/>
    </row>
    <row r="45" spans="1:10" ht="56.25" hidden="1" customHeight="1" x14ac:dyDescent="0.25">
      <c r="A45" s="18" t="s">
        <v>114</v>
      </c>
      <c r="B45" s="19" t="s">
        <v>115</v>
      </c>
      <c r="C45" s="19" t="s">
        <v>116</v>
      </c>
      <c r="D45" s="20" t="s">
        <v>117</v>
      </c>
      <c r="E45" s="32" t="s">
        <v>141</v>
      </c>
      <c r="F45" s="68" t="s">
        <v>248</v>
      </c>
      <c r="G45" s="21">
        <f t="shared" ref="G45:G57" si="2">H45+I45</f>
        <v>0</v>
      </c>
      <c r="H45" s="22"/>
      <c r="I45" s="22"/>
      <c r="J45" s="22"/>
    </row>
    <row r="46" spans="1:10" ht="76.2" customHeight="1" x14ac:dyDescent="0.25">
      <c r="A46" s="18" t="s">
        <v>104</v>
      </c>
      <c r="B46" s="19" t="s">
        <v>105</v>
      </c>
      <c r="C46" s="19" t="s">
        <v>106</v>
      </c>
      <c r="D46" s="20" t="s">
        <v>235</v>
      </c>
      <c r="E46" s="15" t="s">
        <v>304</v>
      </c>
      <c r="F46" s="68" t="s">
        <v>262</v>
      </c>
      <c r="G46" s="21">
        <f t="shared" si="2"/>
        <v>11179250</v>
      </c>
      <c r="H46" s="22">
        <f>15692250-1513000-3000000</f>
        <v>11179250</v>
      </c>
      <c r="I46" s="22"/>
      <c r="J46" s="22"/>
    </row>
    <row r="47" spans="1:10" ht="88.95" hidden="1" customHeight="1" x14ac:dyDescent="0.25">
      <c r="A47" s="18" t="s">
        <v>138</v>
      </c>
      <c r="B47" s="19" t="s">
        <v>139</v>
      </c>
      <c r="C47" s="19" t="s">
        <v>130</v>
      </c>
      <c r="D47" s="20" t="s">
        <v>140</v>
      </c>
      <c r="E47" s="81" t="s">
        <v>318</v>
      </c>
      <c r="F47" s="68" t="s">
        <v>248</v>
      </c>
      <c r="G47" s="21">
        <f t="shared" si="2"/>
        <v>0</v>
      </c>
      <c r="H47" s="22"/>
      <c r="I47" s="22"/>
      <c r="J47" s="22"/>
    </row>
    <row r="48" spans="1:10" ht="99" customHeight="1" x14ac:dyDescent="0.25">
      <c r="A48" s="18" t="s">
        <v>77</v>
      </c>
      <c r="B48" s="19" t="s">
        <v>78</v>
      </c>
      <c r="C48" s="19" t="s">
        <v>4</v>
      </c>
      <c r="D48" s="20" t="s">
        <v>79</v>
      </c>
      <c r="E48" s="82"/>
      <c r="F48" s="68" t="s">
        <v>263</v>
      </c>
      <c r="G48" s="21">
        <f t="shared" si="2"/>
        <v>1883934</v>
      </c>
      <c r="H48" s="33">
        <f>16480400-12250000-2346466</f>
        <v>1883934</v>
      </c>
      <c r="I48" s="34"/>
      <c r="J48" s="34"/>
    </row>
    <row r="49" spans="1:10" ht="99" customHeight="1" x14ac:dyDescent="0.25">
      <c r="A49" s="18" t="s">
        <v>77</v>
      </c>
      <c r="B49" s="19" t="s">
        <v>78</v>
      </c>
      <c r="C49" s="19" t="s">
        <v>4</v>
      </c>
      <c r="D49" s="20" t="s">
        <v>79</v>
      </c>
      <c r="E49" s="24" t="s">
        <v>302</v>
      </c>
      <c r="F49" s="68" t="s">
        <v>316</v>
      </c>
      <c r="G49" s="21">
        <f t="shared" si="2"/>
        <v>13696466</v>
      </c>
      <c r="H49" s="33">
        <f>12250000+1446466</f>
        <v>13696466</v>
      </c>
      <c r="I49" s="34"/>
      <c r="J49" s="34"/>
    </row>
    <row r="50" spans="1:10" ht="51" customHeight="1" x14ac:dyDescent="0.25">
      <c r="A50" s="18" t="s">
        <v>101</v>
      </c>
      <c r="B50" s="19" t="s">
        <v>102</v>
      </c>
      <c r="C50" s="19" t="s">
        <v>4</v>
      </c>
      <c r="D50" s="20" t="s">
        <v>103</v>
      </c>
      <c r="E50" s="24" t="s">
        <v>303</v>
      </c>
      <c r="F50" s="68" t="s">
        <v>317</v>
      </c>
      <c r="G50" s="21">
        <f t="shared" si="2"/>
        <v>4036000</v>
      </c>
      <c r="H50" s="33">
        <v>4036000</v>
      </c>
      <c r="I50" s="34"/>
      <c r="J50" s="34"/>
    </row>
    <row r="51" spans="1:10" ht="51" customHeight="1" x14ac:dyDescent="0.25">
      <c r="A51" s="18" t="s">
        <v>101</v>
      </c>
      <c r="B51" s="19" t="s">
        <v>102</v>
      </c>
      <c r="C51" s="19" t="s">
        <v>4</v>
      </c>
      <c r="D51" s="20" t="s">
        <v>103</v>
      </c>
      <c r="E51" s="24" t="s">
        <v>306</v>
      </c>
      <c r="F51" s="68" t="s">
        <v>327</v>
      </c>
      <c r="G51" s="21">
        <f t="shared" si="2"/>
        <v>30000000</v>
      </c>
      <c r="H51" s="33">
        <v>30000000</v>
      </c>
      <c r="I51" s="34"/>
      <c r="J51" s="34"/>
    </row>
    <row r="52" spans="1:10" ht="112.5" customHeight="1" x14ac:dyDescent="0.25">
      <c r="A52" s="18" t="s">
        <v>107</v>
      </c>
      <c r="B52" s="19" t="s">
        <v>22</v>
      </c>
      <c r="C52" s="19" t="s">
        <v>7</v>
      </c>
      <c r="D52" s="20" t="s">
        <v>108</v>
      </c>
      <c r="E52" s="15" t="s">
        <v>301</v>
      </c>
      <c r="F52" s="68" t="s">
        <v>264</v>
      </c>
      <c r="G52" s="21">
        <f t="shared" si="2"/>
        <v>100000</v>
      </c>
      <c r="H52" s="33">
        <v>100000</v>
      </c>
      <c r="I52" s="34"/>
      <c r="J52" s="34"/>
    </row>
    <row r="53" spans="1:10" ht="64.5" customHeight="1" x14ac:dyDescent="0.25">
      <c r="A53" s="12" t="s">
        <v>126</v>
      </c>
      <c r="B53" s="35"/>
      <c r="C53" s="35"/>
      <c r="D53" s="14" t="s">
        <v>127</v>
      </c>
      <c r="E53" s="62"/>
      <c r="F53" s="24"/>
      <c r="G53" s="16">
        <f>H53+I53</f>
        <v>427350</v>
      </c>
      <c r="H53" s="36">
        <f>H54+H56+H55+H57</f>
        <v>427350</v>
      </c>
      <c r="I53" s="36">
        <f>I54+I56+I55+I57</f>
        <v>0</v>
      </c>
      <c r="J53" s="36">
        <f>J54+J56+J55+J57</f>
        <v>0</v>
      </c>
    </row>
    <row r="54" spans="1:10" ht="42.75" customHeight="1" x14ac:dyDescent="0.25">
      <c r="A54" s="18" t="s">
        <v>128</v>
      </c>
      <c r="B54" s="28" t="s">
        <v>129</v>
      </c>
      <c r="C54" s="19" t="s">
        <v>130</v>
      </c>
      <c r="D54" s="20" t="s">
        <v>131</v>
      </c>
      <c r="E54" s="32" t="s">
        <v>307</v>
      </c>
      <c r="F54" s="68" t="s">
        <v>323</v>
      </c>
      <c r="G54" s="21">
        <f t="shared" si="2"/>
        <v>282950</v>
      </c>
      <c r="H54" s="33">
        <f>9600+273350</f>
        <v>282950</v>
      </c>
      <c r="I54" s="34"/>
      <c r="J54" s="34"/>
    </row>
    <row r="55" spans="1:10" ht="58.5" hidden="1" customHeight="1" x14ac:dyDescent="0.25">
      <c r="A55" s="18" t="s">
        <v>211</v>
      </c>
      <c r="B55" s="28" t="s">
        <v>171</v>
      </c>
      <c r="C55" s="19" t="s">
        <v>212</v>
      </c>
      <c r="D55" s="20" t="s">
        <v>190</v>
      </c>
      <c r="E55" s="80" t="s">
        <v>168</v>
      </c>
      <c r="F55" s="68" t="s">
        <v>248</v>
      </c>
      <c r="G55" s="21">
        <f t="shared" si="2"/>
        <v>0</v>
      </c>
      <c r="H55" s="33"/>
      <c r="I55" s="34"/>
      <c r="J55" s="34"/>
    </row>
    <row r="56" spans="1:10" ht="57.75" hidden="1" customHeight="1" x14ac:dyDescent="0.25">
      <c r="A56" s="18" t="s">
        <v>128</v>
      </c>
      <c r="B56" s="28" t="s">
        <v>129</v>
      </c>
      <c r="C56" s="19" t="s">
        <v>130</v>
      </c>
      <c r="D56" s="20" t="s">
        <v>131</v>
      </c>
      <c r="E56" s="80"/>
      <c r="F56" s="68" t="s">
        <v>248</v>
      </c>
      <c r="G56" s="21">
        <f t="shared" si="2"/>
        <v>0</v>
      </c>
      <c r="H56" s="33"/>
      <c r="I56" s="34"/>
      <c r="J56" s="34"/>
    </row>
    <row r="57" spans="1:10" ht="57.75" customHeight="1" x14ac:dyDescent="0.25">
      <c r="A57" s="18" t="s">
        <v>128</v>
      </c>
      <c r="B57" s="28" t="s">
        <v>129</v>
      </c>
      <c r="C57" s="19" t="s">
        <v>130</v>
      </c>
      <c r="D57" s="20" t="s">
        <v>131</v>
      </c>
      <c r="E57" s="32" t="s">
        <v>308</v>
      </c>
      <c r="F57" s="68" t="s">
        <v>320</v>
      </c>
      <c r="G57" s="21">
        <f t="shared" si="2"/>
        <v>144400</v>
      </c>
      <c r="H57" s="33">
        <v>144400</v>
      </c>
      <c r="I57" s="34"/>
      <c r="J57" s="34"/>
    </row>
    <row r="58" spans="1:10" ht="65.25" customHeight="1" x14ac:dyDescent="0.25">
      <c r="A58" s="12" t="s">
        <v>155</v>
      </c>
      <c r="B58" s="28"/>
      <c r="C58" s="19"/>
      <c r="D58" s="37" t="s">
        <v>154</v>
      </c>
      <c r="E58" s="32"/>
      <c r="F58" s="62"/>
      <c r="G58" s="16">
        <f>SUM(G59:G64)</f>
        <v>1500000</v>
      </c>
      <c r="H58" s="16">
        <f>SUM(H59:H64)</f>
        <v>1500000</v>
      </c>
      <c r="I58" s="16">
        <f>SUM(I59:I64)</f>
        <v>0</v>
      </c>
      <c r="J58" s="16">
        <f>SUM(J59:J64)</f>
        <v>0</v>
      </c>
    </row>
    <row r="59" spans="1:10" ht="51" hidden="1" customHeight="1" x14ac:dyDescent="0.25">
      <c r="A59" s="18" t="s">
        <v>175</v>
      </c>
      <c r="B59" s="28" t="s">
        <v>177</v>
      </c>
      <c r="C59" s="28" t="s">
        <v>178</v>
      </c>
      <c r="D59" s="20" t="s">
        <v>180</v>
      </c>
      <c r="E59" s="78" t="s">
        <v>168</v>
      </c>
      <c r="F59" s="80"/>
      <c r="G59" s="21">
        <f t="shared" ref="G59:G64" si="3">H59+I59</f>
        <v>0</v>
      </c>
      <c r="H59" s="21"/>
      <c r="I59" s="16"/>
      <c r="J59" s="16"/>
    </row>
    <row r="60" spans="1:10" ht="49.5" hidden="1" customHeight="1" x14ac:dyDescent="0.25">
      <c r="A60" s="18" t="s">
        <v>176</v>
      </c>
      <c r="B60" s="19" t="s">
        <v>179</v>
      </c>
      <c r="C60" s="19" t="s">
        <v>178</v>
      </c>
      <c r="D60" s="20" t="s">
        <v>181</v>
      </c>
      <c r="E60" s="78"/>
      <c r="F60" s="80"/>
      <c r="G60" s="21">
        <f t="shared" si="3"/>
        <v>0</v>
      </c>
      <c r="H60" s="21"/>
      <c r="I60" s="16"/>
      <c r="J60" s="16"/>
    </row>
    <row r="61" spans="1:10" ht="42.75" customHeight="1" x14ac:dyDescent="0.25">
      <c r="A61" s="18" t="s">
        <v>228</v>
      </c>
      <c r="B61" s="28" t="s">
        <v>229</v>
      </c>
      <c r="C61" s="38">
        <v>1040</v>
      </c>
      <c r="D61" s="29" t="s">
        <v>230</v>
      </c>
      <c r="E61" s="32" t="s">
        <v>309</v>
      </c>
      <c r="F61" s="68" t="s">
        <v>265</v>
      </c>
      <c r="G61" s="21">
        <f t="shared" si="3"/>
        <v>200000</v>
      </c>
      <c r="H61" s="33">
        <v>200000</v>
      </c>
      <c r="I61" s="34"/>
      <c r="J61" s="34"/>
    </row>
    <row r="62" spans="1:10" ht="36" x14ac:dyDescent="0.25">
      <c r="A62" s="18" t="s">
        <v>228</v>
      </c>
      <c r="B62" s="19" t="s">
        <v>229</v>
      </c>
      <c r="C62" s="19" t="s">
        <v>130</v>
      </c>
      <c r="D62" s="20" t="s">
        <v>230</v>
      </c>
      <c r="E62" s="15" t="s">
        <v>310</v>
      </c>
      <c r="F62" s="68" t="s">
        <v>266</v>
      </c>
      <c r="G62" s="21">
        <f>H62+I62</f>
        <v>800000</v>
      </c>
      <c r="H62" s="33">
        <v>800000</v>
      </c>
      <c r="I62" s="65"/>
      <c r="J62" s="65"/>
    </row>
    <row r="63" spans="1:10" ht="41.4" hidden="1" customHeight="1" x14ac:dyDescent="0.25">
      <c r="A63" s="18" t="s">
        <v>156</v>
      </c>
      <c r="B63" s="28" t="s">
        <v>158</v>
      </c>
      <c r="C63" s="38">
        <v>829</v>
      </c>
      <c r="D63" s="29" t="s">
        <v>159</v>
      </c>
      <c r="E63" s="32" t="s">
        <v>157</v>
      </c>
      <c r="F63" s="68" t="s">
        <v>248</v>
      </c>
      <c r="G63" s="21">
        <f t="shared" si="3"/>
        <v>0</v>
      </c>
      <c r="H63" s="33"/>
      <c r="I63" s="34"/>
      <c r="J63" s="34"/>
    </row>
    <row r="64" spans="1:10" ht="42.75" customHeight="1" x14ac:dyDescent="0.25">
      <c r="A64" s="18" t="s">
        <v>156</v>
      </c>
      <c r="B64" s="39" t="s">
        <v>158</v>
      </c>
      <c r="C64" s="40">
        <v>829</v>
      </c>
      <c r="D64" s="29" t="s">
        <v>159</v>
      </c>
      <c r="E64" s="32" t="s">
        <v>311</v>
      </c>
      <c r="F64" s="68" t="s">
        <v>267</v>
      </c>
      <c r="G64" s="21">
        <f t="shared" si="3"/>
        <v>500000</v>
      </c>
      <c r="H64" s="33">
        <v>500000</v>
      </c>
      <c r="I64" s="34"/>
      <c r="J64" s="34"/>
    </row>
    <row r="65" spans="1:11" ht="64.5" customHeight="1" x14ac:dyDescent="0.25">
      <c r="A65" s="12" t="s">
        <v>188</v>
      </c>
      <c r="B65" s="39"/>
      <c r="C65" s="40"/>
      <c r="D65" s="41" t="s">
        <v>187</v>
      </c>
      <c r="E65" s="32"/>
      <c r="F65" s="62"/>
      <c r="G65" s="36">
        <f>SUM(G66:G72)</f>
        <v>450000</v>
      </c>
      <c r="H65" s="36">
        <f>SUM(H66:H72)</f>
        <v>450000</v>
      </c>
      <c r="I65" s="36">
        <f>SUM(I66:I72)</f>
        <v>0</v>
      </c>
      <c r="J65" s="36">
        <f>SUM(J66:J72)</f>
        <v>0</v>
      </c>
    </row>
    <row r="66" spans="1:11" ht="67.5" hidden="1" customHeight="1" x14ac:dyDescent="0.25">
      <c r="A66" s="18" t="s">
        <v>189</v>
      </c>
      <c r="B66" s="19" t="s">
        <v>171</v>
      </c>
      <c r="C66" s="19" t="s">
        <v>172</v>
      </c>
      <c r="D66" s="29" t="s">
        <v>190</v>
      </c>
      <c r="E66" s="78" t="s">
        <v>168</v>
      </c>
      <c r="F66" s="80"/>
      <c r="G66" s="21">
        <f t="shared" ref="G66:G72" si="4">H66+I66</f>
        <v>0</v>
      </c>
      <c r="H66" s="33"/>
      <c r="I66" s="33"/>
      <c r="J66" s="33"/>
    </row>
    <row r="67" spans="1:11" ht="60.75" hidden="1" customHeight="1" x14ac:dyDescent="0.25">
      <c r="A67" s="18">
        <v>1115031</v>
      </c>
      <c r="B67" s="28" t="s">
        <v>191</v>
      </c>
      <c r="C67" s="28" t="s">
        <v>192</v>
      </c>
      <c r="D67" s="29" t="s">
        <v>197</v>
      </c>
      <c r="E67" s="78"/>
      <c r="F67" s="80"/>
      <c r="G67" s="21">
        <f t="shared" si="4"/>
        <v>0</v>
      </c>
      <c r="H67" s="33"/>
      <c r="I67" s="33"/>
      <c r="J67" s="33"/>
    </row>
    <row r="68" spans="1:11" ht="80.25" hidden="1" customHeight="1" x14ac:dyDescent="0.25">
      <c r="A68" s="18" t="s">
        <v>193</v>
      </c>
      <c r="B68" s="28" t="s">
        <v>194</v>
      </c>
      <c r="C68" s="28" t="s">
        <v>192</v>
      </c>
      <c r="D68" s="29" t="s">
        <v>198</v>
      </c>
      <c r="E68" s="78"/>
      <c r="F68" s="80"/>
      <c r="G68" s="21">
        <f t="shared" si="4"/>
        <v>0</v>
      </c>
      <c r="H68" s="33"/>
      <c r="I68" s="33"/>
      <c r="J68" s="33"/>
    </row>
    <row r="69" spans="1:11" ht="42.75" hidden="1" customHeight="1" x14ac:dyDescent="0.25">
      <c r="A69" s="18" t="s">
        <v>195</v>
      </c>
      <c r="B69" s="28" t="s">
        <v>196</v>
      </c>
      <c r="C69" s="28" t="s">
        <v>192</v>
      </c>
      <c r="D69" s="29" t="s">
        <v>199</v>
      </c>
      <c r="E69" s="78"/>
      <c r="F69" s="80"/>
      <c r="G69" s="21">
        <f t="shared" si="4"/>
        <v>0</v>
      </c>
      <c r="H69" s="33"/>
      <c r="I69" s="33"/>
      <c r="J69" s="33"/>
    </row>
    <row r="70" spans="1:11" ht="36" x14ac:dyDescent="0.25">
      <c r="A70" s="18">
        <v>1115011</v>
      </c>
      <c r="B70" s="28" t="s">
        <v>200</v>
      </c>
      <c r="C70" s="28" t="s">
        <v>192</v>
      </c>
      <c r="D70" s="20" t="s">
        <v>202</v>
      </c>
      <c r="E70" s="78" t="s">
        <v>312</v>
      </c>
      <c r="F70" s="83" t="s">
        <v>268</v>
      </c>
      <c r="G70" s="21">
        <f>H70+I70</f>
        <v>207000</v>
      </c>
      <c r="H70" s="33">
        <f>150000+57000</f>
        <v>207000</v>
      </c>
      <c r="I70" s="33"/>
      <c r="J70" s="33"/>
    </row>
    <row r="71" spans="1:11" ht="42.75" customHeight="1" x14ac:dyDescent="0.25">
      <c r="A71" s="18">
        <v>1115012</v>
      </c>
      <c r="B71" s="28" t="s">
        <v>201</v>
      </c>
      <c r="C71" s="28" t="s">
        <v>192</v>
      </c>
      <c r="D71" s="20" t="s">
        <v>203</v>
      </c>
      <c r="E71" s="78"/>
      <c r="F71" s="84"/>
      <c r="G71" s="21">
        <f t="shared" si="4"/>
        <v>238000</v>
      </c>
      <c r="H71" s="33">
        <f>295000-57000</f>
        <v>238000</v>
      </c>
      <c r="I71" s="33"/>
      <c r="J71" s="33"/>
    </row>
    <row r="72" spans="1:11" ht="54" x14ac:dyDescent="0.25">
      <c r="A72" s="18" t="s">
        <v>232</v>
      </c>
      <c r="B72" s="19" t="s">
        <v>233</v>
      </c>
      <c r="C72" s="19" t="s">
        <v>192</v>
      </c>
      <c r="D72" s="20" t="s">
        <v>234</v>
      </c>
      <c r="E72" s="78"/>
      <c r="F72" s="85"/>
      <c r="G72" s="21">
        <f t="shared" si="4"/>
        <v>5000</v>
      </c>
      <c r="H72" s="34">
        <v>5000</v>
      </c>
      <c r="I72" s="65"/>
      <c r="J72" s="65"/>
    </row>
    <row r="73" spans="1:11" ht="90" customHeight="1" x14ac:dyDescent="0.25">
      <c r="A73" s="12" t="s">
        <v>28</v>
      </c>
      <c r="B73" s="42"/>
      <c r="C73" s="42"/>
      <c r="D73" s="14" t="s">
        <v>80</v>
      </c>
      <c r="E73" s="24"/>
      <c r="F73" s="64"/>
      <c r="G73" s="16">
        <f>SUM(G74:G110)</f>
        <v>6387489</v>
      </c>
      <c r="H73" s="16">
        <f>SUM(H74:H110)</f>
        <v>6287489</v>
      </c>
      <c r="I73" s="16">
        <f>SUM(I74:I106)</f>
        <v>100000</v>
      </c>
      <c r="J73" s="16">
        <f>SUM(J74:J106)</f>
        <v>100000</v>
      </c>
      <c r="K73" s="43"/>
    </row>
    <row r="74" spans="1:11" ht="48.75" hidden="1" customHeight="1" x14ac:dyDescent="0.25">
      <c r="A74" s="18" t="s">
        <v>67</v>
      </c>
      <c r="B74" s="28" t="s">
        <v>24</v>
      </c>
      <c r="C74" s="28" t="s">
        <v>10</v>
      </c>
      <c r="D74" s="20" t="s">
        <v>25</v>
      </c>
      <c r="E74" s="78" t="s">
        <v>168</v>
      </c>
      <c r="F74" s="75"/>
      <c r="G74" s="21">
        <f>H74+I74</f>
        <v>0</v>
      </c>
      <c r="H74" s="33"/>
      <c r="I74" s="33"/>
      <c r="J74" s="33"/>
    </row>
    <row r="75" spans="1:11" ht="71.25" hidden="1" customHeight="1" x14ac:dyDescent="0.25">
      <c r="A75" s="18" t="s">
        <v>59</v>
      </c>
      <c r="B75" s="28" t="s">
        <v>26</v>
      </c>
      <c r="C75" s="19" t="s">
        <v>11</v>
      </c>
      <c r="D75" s="20" t="s">
        <v>27</v>
      </c>
      <c r="E75" s="78"/>
      <c r="F75" s="75"/>
      <c r="G75" s="21">
        <f>H75+I75</f>
        <v>0</v>
      </c>
      <c r="H75" s="33"/>
      <c r="I75" s="33"/>
      <c r="J75" s="33"/>
    </row>
    <row r="76" spans="1:11" ht="33" hidden="1" customHeight="1" x14ac:dyDescent="0.25">
      <c r="A76" s="18" t="s">
        <v>109</v>
      </c>
      <c r="B76" s="44" t="s">
        <v>110</v>
      </c>
      <c r="C76" s="44" t="s">
        <v>111</v>
      </c>
      <c r="D76" s="20" t="s">
        <v>112</v>
      </c>
      <c r="E76" s="62" t="s">
        <v>56</v>
      </c>
      <c r="F76" s="24"/>
      <c r="G76" s="21">
        <f t="shared" ref="G76:G107" si="5">H76+I76</f>
        <v>0</v>
      </c>
      <c r="H76" s="33"/>
      <c r="I76" s="33"/>
      <c r="J76" s="33"/>
    </row>
    <row r="77" spans="1:11" ht="36" hidden="1" x14ac:dyDescent="0.25">
      <c r="A77" s="18" t="s">
        <v>81</v>
      </c>
      <c r="B77" s="28" t="s">
        <v>82</v>
      </c>
      <c r="C77" s="28" t="s">
        <v>12</v>
      </c>
      <c r="D77" s="20" t="s">
        <v>83</v>
      </c>
      <c r="E77" s="62" t="s">
        <v>57</v>
      </c>
      <c r="F77" s="68"/>
      <c r="G77" s="21">
        <f t="shared" si="5"/>
        <v>0</v>
      </c>
      <c r="H77" s="33"/>
      <c r="I77" s="33"/>
      <c r="J77" s="33"/>
    </row>
    <row r="78" spans="1:11" ht="36" hidden="1" x14ac:dyDescent="0.25">
      <c r="A78" s="18" t="s">
        <v>39</v>
      </c>
      <c r="B78" s="19" t="s">
        <v>40</v>
      </c>
      <c r="C78" s="19" t="s">
        <v>41</v>
      </c>
      <c r="D78" s="20" t="s">
        <v>42</v>
      </c>
      <c r="E78" s="62" t="s">
        <v>58</v>
      </c>
      <c r="F78" s="24"/>
      <c r="G78" s="21">
        <f t="shared" si="5"/>
        <v>0</v>
      </c>
      <c r="H78" s="33"/>
      <c r="I78" s="33"/>
      <c r="J78" s="33"/>
    </row>
    <row r="79" spans="1:11" ht="36" hidden="1" x14ac:dyDescent="0.25">
      <c r="A79" s="18" t="s">
        <v>29</v>
      </c>
      <c r="B79" s="19" t="s">
        <v>17</v>
      </c>
      <c r="C79" s="19" t="s">
        <v>13</v>
      </c>
      <c r="D79" s="20" t="s">
        <v>18</v>
      </c>
      <c r="E79" s="62" t="s">
        <v>57</v>
      </c>
      <c r="F79" s="24"/>
      <c r="G79" s="21">
        <f t="shared" si="5"/>
        <v>0</v>
      </c>
      <c r="H79" s="33"/>
      <c r="I79" s="33"/>
      <c r="J79" s="33"/>
    </row>
    <row r="80" spans="1:11" ht="54" hidden="1" x14ac:dyDescent="0.25">
      <c r="A80" s="18" t="s">
        <v>30</v>
      </c>
      <c r="B80" s="19" t="s">
        <v>31</v>
      </c>
      <c r="C80" s="19" t="s">
        <v>43</v>
      </c>
      <c r="D80" s="15" t="s">
        <v>32</v>
      </c>
      <c r="E80" s="62" t="s">
        <v>58</v>
      </c>
      <c r="F80" s="24"/>
      <c r="G80" s="21">
        <f t="shared" si="5"/>
        <v>0</v>
      </c>
      <c r="H80" s="33"/>
      <c r="I80" s="33"/>
      <c r="J80" s="33"/>
    </row>
    <row r="81" spans="1:10" ht="36" hidden="1" x14ac:dyDescent="0.25">
      <c r="A81" s="18" t="s">
        <v>29</v>
      </c>
      <c r="B81" s="19" t="s">
        <v>17</v>
      </c>
      <c r="C81" s="19" t="s">
        <v>13</v>
      </c>
      <c r="D81" s="20" t="s">
        <v>18</v>
      </c>
      <c r="E81" s="62" t="s">
        <v>58</v>
      </c>
      <c r="F81" s="24"/>
      <c r="G81" s="21">
        <f t="shared" si="5"/>
        <v>0</v>
      </c>
      <c r="H81" s="33"/>
      <c r="I81" s="33"/>
      <c r="J81" s="33"/>
    </row>
    <row r="82" spans="1:10" ht="72" hidden="1" x14ac:dyDescent="0.25">
      <c r="A82" s="18" t="s">
        <v>148</v>
      </c>
      <c r="B82" s="19" t="s">
        <v>149</v>
      </c>
      <c r="C82" s="19" t="s">
        <v>10</v>
      </c>
      <c r="D82" s="20" t="s">
        <v>150</v>
      </c>
      <c r="E82" s="62" t="s">
        <v>151</v>
      </c>
      <c r="F82" s="24"/>
      <c r="G82" s="21">
        <f t="shared" si="5"/>
        <v>0</v>
      </c>
      <c r="H82" s="22"/>
      <c r="I82" s="33"/>
      <c r="J82" s="33"/>
    </row>
    <row r="83" spans="1:10" ht="123" customHeight="1" x14ac:dyDescent="0.25">
      <c r="A83" s="18" t="s">
        <v>148</v>
      </c>
      <c r="B83" s="19" t="s">
        <v>149</v>
      </c>
      <c r="C83" s="19" t="s">
        <v>10</v>
      </c>
      <c r="D83" s="20" t="s">
        <v>150</v>
      </c>
      <c r="E83" s="45" t="s">
        <v>218</v>
      </c>
      <c r="F83" s="68" t="s">
        <v>269</v>
      </c>
      <c r="G83" s="21">
        <f t="shared" si="5"/>
        <v>1067592</v>
      </c>
      <c r="H83" s="22">
        <f>2913000-1113000-732408</f>
        <v>1067592</v>
      </c>
      <c r="I83" s="33"/>
      <c r="J83" s="33"/>
    </row>
    <row r="84" spans="1:10" ht="120" customHeight="1" x14ac:dyDescent="0.25">
      <c r="A84" s="18" t="s">
        <v>148</v>
      </c>
      <c r="B84" s="19" t="s">
        <v>149</v>
      </c>
      <c r="C84" s="19" t="s">
        <v>10</v>
      </c>
      <c r="D84" s="20" t="s">
        <v>150</v>
      </c>
      <c r="E84" s="62" t="s">
        <v>182</v>
      </c>
      <c r="F84" s="68" t="s">
        <v>270</v>
      </c>
      <c r="G84" s="21">
        <f t="shared" si="5"/>
        <v>1100000</v>
      </c>
      <c r="H84" s="22">
        <v>1100000</v>
      </c>
      <c r="I84" s="33"/>
      <c r="J84" s="33"/>
    </row>
    <row r="85" spans="1:10" ht="72" x14ac:dyDescent="0.25">
      <c r="A85" s="18" t="s">
        <v>148</v>
      </c>
      <c r="B85" s="19" t="s">
        <v>149</v>
      </c>
      <c r="C85" s="19" t="s">
        <v>10</v>
      </c>
      <c r="D85" s="20" t="s">
        <v>150</v>
      </c>
      <c r="E85" s="62" t="s">
        <v>183</v>
      </c>
      <c r="F85" s="68" t="s">
        <v>271</v>
      </c>
      <c r="G85" s="21">
        <f t="shared" si="5"/>
        <v>419897</v>
      </c>
      <c r="H85" s="22">
        <f>2200000-1780103</f>
        <v>419897</v>
      </c>
      <c r="I85" s="33"/>
      <c r="J85" s="33"/>
    </row>
    <row r="86" spans="1:10" ht="90" x14ac:dyDescent="0.25">
      <c r="A86" s="18" t="s">
        <v>148</v>
      </c>
      <c r="B86" s="19" t="s">
        <v>149</v>
      </c>
      <c r="C86" s="19" t="s">
        <v>10</v>
      </c>
      <c r="D86" s="20" t="s">
        <v>150</v>
      </c>
      <c r="E86" s="62" t="s">
        <v>184</v>
      </c>
      <c r="F86" s="68" t="s">
        <v>272</v>
      </c>
      <c r="G86" s="21">
        <f t="shared" si="5"/>
        <v>2400000</v>
      </c>
      <c r="H86" s="22">
        <f>1600000+800000</f>
        <v>2400000</v>
      </c>
      <c r="I86" s="33"/>
      <c r="J86" s="33"/>
    </row>
    <row r="87" spans="1:10" ht="96.75" customHeight="1" x14ac:dyDescent="0.25">
      <c r="A87" s="18" t="s">
        <v>148</v>
      </c>
      <c r="B87" s="19" t="s">
        <v>149</v>
      </c>
      <c r="C87" s="19" t="s">
        <v>10</v>
      </c>
      <c r="D87" s="20" t="s">
        <v>150</v>
      </c>
      <c r="E87" s="62" t="s">
        <v>185</v>
      </c>
      <c r="F87" s="68" t="s">
        <v>273</v>
      </c>
      <c r="G87" s="21">
        <f t="shared" si="5"/>
        <v>1300000</v>
      </c>
      <c r="H87" s="22">
        <v>1300000</v>
      </c>
      <c r="I87" s="33"/>
      <c r="J87" s="33"/>
    </row>
    <row r="88" spans="1:10" ht="18" hidden="1" x14ac:dyDescent="0.25">
      <c r="A88" s="18" t="s">
        <v>67</v>
      </c>
      <c r="B88" s="19" t="s">
        <v>24</v>
      </c>
      <c r="C88" s="19" t="s">
        <v>10</v>
      </c>
      <c r="D88" s="30" t="s">
        <v>25</v>
      </c>
      <c r="E88" s="15" t="s">
        <v>55</v>
      </c>
      <c r="F88" s="68"/>
      <c r="G88" s="21">
        <f t="shared" si="5"/>
        <v>0</v>
      </c>
      <c r="H88" s="22"/>
      <c r="I88" s="22"/>
      <c r="J88" s="33"/>
    </row>
    <row r="89" spans="1:10" ht="54" hidden="1" x14ac:dyDescent="0.25">
      <c r="A89" s="18" t="s">
        <v>67</v>
      </c>
      <c r="B89" s="19" t="s">
        <v>24</v>
      </c>
      <c r="C89" s="19" t="s">
        <v>10</v>
      </c>
      <c r="D89" s="30" t="s">
        <v>25</v>
      </c>
      <c r="E89" s="15" t="s">
        <v>97</v>
      </c>
      <c r="F89" s="68"/>
      <c r="G89" s="21">
        <f t="shared" si="5"/>
        <v>0</v>
      </c>
      <c r="H89" s="22"/>
      <c r="I89" s="33"/>
      <c r="J89" s="33"/>
    </row>
    <row r="90" spans="1:10" ht="72" hidden="1" x14ac:dyDescent="0.25">
      <c r="A90" s="18" t="s">
        <v>67</v>
      </c>
      <c r="B90" s="19" t="s">
        <v>24</v>
      </c>
      <c r="C90" s="19" t="s">
        <v>10</v>
      </c>
      <c r="D90" s="30" t="s">
        <v>25</v>
      </c>
      <c r="E90" s="15" t="s">
        <v>98</v>
      </c>
      <c r="F90" s="68"/>
      <c r="G90" s="21">
        <f t="shared" si="5"/>
        <v>0</v>
      </c>
      <c r="H90" s="22"/>
      <c r="I90" s="33"/>
      <c r="J90" s="33"/>
    </row>
    <row r="91" spans="1:10" ht="36" hidden="1" x14ac:dyDescent="0.25">
      <c r="A91" s="18" t="s">
        <v>67</v>
      </c>
      <c r="B91" s="19" t="s">
        <v>24</v>
      </c>
      <c r="C91" s="19" t="s">
        <v>10</v>
      </c>
      <c r="D91" s="30" t="s">
        <v>25</v>
      </c>
      <c r="E91" s="15" t="s">
        <v>113</v>
      </c>
      <c r="F91" s="68"/>
      <c r="G91" s="21">
        <f t="shared" si="5"/>
        <v>0</v>
      </c>
      <c r="H91" s="22"/>
      <c r="I91" s="33"/>
      <c r="J91" s="33"/>
    </row>
    <row r="92" spans="1:10" ht="36" hidden="1" x14ac:dyDescent="0.25">
      <c r="A92" s="18" t="s">
        <v>33</v>
      </c>
      <c r="B92" s="19" t="s">
        <v>15</v>
      </c>
      <c r="C92" s="19" t="s">
        <v>34</v>
      </c>
      <c r="D92" s="23" t="s">
        <v>35</v>
      </c>
      <c r="E92" s="62" t="s">
        <v>57</v>
      </c>
      <c r="F92" s="68"/>
      <c r="G92" s="21">
        <f t="shared" si="5"/>
        <v>0</v>
      </c>
      <c r="H92" s="33"/>
      <c r="I92" s="33"/>
      <c r="J92" s="33"/>
    </row>
    <row r="93" spans="1:10" ht="36" hidden="1" x14ac:dyDescent="0.25">
      <c r="A93" s="18" t="s">
        <v>33</v>
      </c>
      <c r="B93" s="19" t="s">
        <v>15</v>
      </c>
      <c r="C93" s="19" t="s">
        <v>34</v>
      </c>
      <c r="D93" s="23" t="s">
        <v>35</v>
      </c>
      <c r="E93" s="62" t="s">
        <v>96</v>
      </c>
      <c r="F93" s="24"/>
      <c r="G93" s="21">
        <f t="shared" si="5"/>
        <v>0</v>
      </c>
      <c r="H93" s="33"/>
      <c r="I93" s="33"/>
      <c r="J93" s="33"/>
    </row>
    <row r="94" spans="1:10" ht="36" hidden="1" x14ac:dyDescent="0.25">
      <c r="A94" s="18" t="s">
        <v>135</v>
      </c>
      <c r="B94" s="19" t="s">
        <v>136</v>
      </c>
      <c r="C94" s="19" t="s">
        <v>34</v>
      </c>
      <c r="D94" s="23" t="s">
        <v>137</v>
      </c>
      <c r="E94" s="62" t="s">
        <v>57</v>
      </c>
      <c r="F94" s="24"/>
      <c r="G94" s="21">
        <f t="shared" si="5"/>
        <v>0</v>
      </c>
      <c r="H94" s="33">
        <v>0</v>
      </c>
      <c r="I94" s="33">
        <v>0</v>
      </c>
      <c r="J94" s="33">
        <v>0</v>
      </c>
    </row>
    <row r="95" spans="1:10" ht="54" hidden="1" x14ac:dyDescent="0.25">
      <c r="A95" s="18" t="s">
        <v>60</v>
      </c>
      <c r="B95" s="19" t="s">
        <v>63</v>
      </c>
      <c r="C95" s="19" t="s">
        <v>34</v>
      </c>
      <c r="D95" s="23" t="s">
        <v>65</v>
      </c>
      <c r="E95" s="62" t="s">
        <v>57</v>
      </c>
      <c r="F95" s="68"/>
      <c r="G95" s="21">
        <f t="shared" si="5"/>
        <v>0</v>
      </c>
      <c r="H95" s="33"/>
      <c r="I95" s="33"/>
      <c r="J95" s="33"/>
    </row>
    <row r="96" spans="1:10" ht="54" hidden="1" x14ac:dyDescent="0.25">
      <c r="A96" s="18" t="s">
        <v>60</v>
      </c>
      <c r="B96" s="19" t="s">
        <v>63</v>
      </c>
      <c r="C96" s="19" t="s">
        <v>34</v>
      </c>
      <c r="D96" s="23" t="s">
        <v>65</v>
      </c>
      <c r="E96" s="62" t="s">
        <v>96</v>
      </c>
      <c r="F96" s="24"/>
      <c r="G96" s="21">
        <f t="shared" si="5"/>
        <v>0</v>
      </c>
      <c r="H96" s="33"/>
      <c r="I96" s="33"/>
      <c r="J96" s="33"/>
    </row>
    <row r="97" spans="1:10" ht="54" hidden="1" x14ac:dyDescent="0.25">
      <c r="A97" s="18" t="s">
        <v>68</v>
      </c>
      <c r="B97" s="19" t="s">
        <v>69</v>
      </c>
      <c r="C97" s="19" t="s">
        <v>7</v>
      </c>
      <c r="D97" s="20" t="s">
        <v>70</v>
      </c>
      <c r="E97" s="62" t="s">
        <v>56</v>
      </c>
      <c r="F97" s="24"/>
      <c r="G97" s="21">
        <f t="shared" si="5"/>
        <v>0</v>
      </c>
      <c r="H97" s="33"/>
      <c r="I97" s="33"/>
      <c r="J97" s="33"/>
    </row>
    <row r="98" spans="1:10" ht="54" hidden="1" x14ac:dyDescent="0.25">
      <c r="A98" s="18" t="s">
        <v>84</v>
      </c>
      <c r="B98" s="19" t="s">
        <v>85</v>
      </c>
      <c r="C98" s="19" t="s">
        <v>7</v>
      </c>
      <c r="D98" s="20" t="s">
        <v>86</v>
      </c>
      <c r="E98" s="62" t="s">
        <v>57</v>
      </c>
      <c r="F98" s="68"/>
      <c r="G98" s="21">
        <f t="shared" si="5"/>
        <v>0</v>
      </c>
      <c r="H98" s="33"/>
      <c r="I98" s="33"/>
      <c r="J98" s="33"/>
    </row>
    <row r="99" spans="1:10" ht="36" hidden="1" x14ac:dyDescent="0.25">
      <c r="A99" s="18" t="s">
        <v>61</v>
      </c>
      <c r="B99" s="19" t="s">
        <v>64</v>
      </c>
      <c r="C99" s="19" t="s">
        <v>7</v>
      </c>
      <c r="D99" s="23" t="s">
        <v>66</v>
      </c>
      <c r="E99" s="62" t="s">
        <v>56</v>
      </c>
      <c r="F99" s="24"/>
      <c r="G99" s="21">
        <f t="shared" si="5"/>
        <v>0</v>
      </c>
      <c r="H99" s="33"/>
      <c r="I99" s="33"/>
      <c r="J99" s="33"/>
    </row>
    <row r="100" spans="1:10" ht="54" hidden="1" x14ac:dyDescent="0.25">
      <c r="A100" s="18" t="s">
        <v>59</v>
      </c>
      <c r="B100" s="28" t="s">
        <v>26</v>
      </c>
      <c r="C100" s="19" t="s">
        <v>11</v>
      </c>
      <c r="D100" s="30" t="s">
        <v>27</v>
      </c>
      <c r="E100" s="15" t="s">
        <v>90</v>
      </c>
      <c r="F100" s="68"/>
      <c r="G100" s="21">
        <f t="shared" si="5"/>
        <v>0</v>
      </c>
      <c r="H100" s="22"/>
      <c r="I100" s="22"/>
      <c r="J100" s="33"/>
    </row>
    <row r="101" spans="1:10" ht="54" hidden="1" x14ac:dyDescent="0.25">
      <c r="A101" s="18" t="s">
        <v>122</v>
      </c>
      <c r="B101" s="28" t="s">
        <v>123</v>
      </c>
      <c r="C101" s="28" t="s">
        <v>7</v>
      </c>
      <c r="D101" s="20" t="s">
        <v>14</v>
      </c>
      <c r="E101" s="15" t="s">
        <v>124</v>
      </c>
      <c r="F101" s="24"/>
      <c r="G101" s="21">
        <f t="shared" si="5"/>
        <v>0</v>
      </c>
      <c r="H101" s="33"/>
      <c r="I101" s="33"/>
      <c r="J101" s="33"/>
    </row>
    <row r="102" spans="1:10" ht="54" hidden="1" x14ac:dyDescent="0.25">
      <c r="A102" s="18" t="s">
        <v>122</v>
      </c>
      <c r="B102" s="28" t="s">
        <v>123</v>
      </c>
      <c r="C102" s="28" t="s">
        <v>7</v>
      </c>
      <c r="D102" s="20" t="s">
        <v>14</v>
      </c>
      <c r="E102" s="62" t="s">
        <v>125</v>
      </c>
      <c r="F102" s="24"/>
      <c r="G102" s="21">
        <f t="shared" si="5"/>
        <v>0</v>
      </c>
      <c r="H102" s="33"/>
      <c r="I102" s="33"/>
      <c r="J102" s="33"/>
    </row>
    <row r="103" spans="1:10" ht="72" hidden="1" x14ac:dyDescent="0.25">
      <c r="A103" s="18" t="s">
        <v>122</v>
      </c>
      <c r="B103" s="28" t="s">
        <v>123</v>
      </c>
      <c r="C103" s="28" t="s">
        <v>7</v>
      </c>
      <c r="D103" s="20" t="s">
        <v>14</v>
      </c>
      <c r="E103" s="62" t="s">
        <v>153</v>
      </c>
      <c r="F103" s="24"/>
      <c r="G103" s="21">
        <f t="shared" si="5"/>
        <v>0</v>
      </c>
      <c r="H103" s="33"/>
      <c r="I103" s="33"/>
      <c r="J103" s="33"/>
    </row>
    <row r="104" spans="1:10" ht="54" hidden="1" x14ac:dyDescent="0.25">
      <c r="A104" s="18" t="s">
        <v>122</v>
      </c>
      <c r="B104" s="28" t="s">
        <v>123</v>
      </c>
      <c r="C104" s="28" t="s">
        <v>7</v>
      </c>
      <c r="D104" s="20" t="s">
        <v>14</v>
      </c>
      <c r="E104" s="62" t="s">
        <v>223</v>
      </c>
      <c r="F104" s="24"/>
      <c r="G104" s="21">
        <f t="shared" si="5"/>
        <v>0</v>
      </c>
      <c r="H104" s="33"/>
      <c r="I104" s="33"/>
      <c r="J104" s="33"/>
    </row>
    <row r="105" spans="1:10" ht="72" x14ac:dyDescent="0.25">
      <c r="A105" s="18" t="s">
        <v>330</v>
      </c>
      <c r="B105" s="28" t="s">
        <v>331</v>
      </c>
      <c r="C105" s="28" t="s">
        <v>332</v>
      </c>
      <c r="D105" s="20" t="s">
        <v>333</v>
      </c>
      <c r="E105" s="62" t="s">
        <v>334</v>
      </c>
      <c r="F105" s="24" t="s">
        <v>335</v>
      </c>
      <c r="G105" s="21">
        <f t="shared" si="5"/>
        <v>100000</v>
      </c>
      <c r="H105" s="33"/>
      <c r="I105" s="33">
        <v>100000</v>
      </c>
      <c r="J105" s="33">
        <v>100000</v>
      </c>
    </row>
    <row r="106" spans="1:10" ht="54" x14ac:dyDescent="0.25">
      <c r="A106" s="18" t="s">
        <v>122</v>
      </c>
      <c r="B106" s="28" t="s">
        <v>123</v>
      </c>
      <c r="C106" s="28" t="s">
        <v>7</v>
      </c>
      <c r="D106" s="20" t="s">
        <v>14</v>
      </c>
      <c r="E106" s="62" t="s">
        <v>313</v>
      </c>
      <c r="F106" s="68" t="s">
        <v>274</v>
      </c>
      <c r="G106" s="21">
        <f t="shared" si="5"/>
        <v>0</v>
      </c>
      <c r="H106" s="33">
        <v>0</v>
      </c>
      <c r="I106" s="33">
        <v>0</v>
      </c>
      <c r="J106" s="33">
        <v>0</v>
      </c>
    </row>
    <row r="107" spans="1:10" ht="36" hidden="1" x14ac:dyDescent="0.25">
      <c r="A107" s="46" t="s">
        <v>62</v>
      </c>
      <c r="B107" s="26" t="s">
        <v>36</v>
      </c>
      <c r="C107" s="26" t="s">
        <v>37</v>
      </c>
      <c r="D107" s="20" t="s">
        <v>38</v>
      </c>
      <c r="E107" s="62" t="s">
        <v>57</v>
      </c>
      <c r="F107" s="64"/>
      <c r="G107" s="21">
        <f t="shared" si="5"/>
        <v>0</v>
      </c>
      <c r="H107" s="33"/>
      <c r="I107" s="33"/>
      <c r="J107" s="33"/>
    </row>
    <row r="108" spans="1:10" ht="54" hidden="1" x14ac:dyDescent="0.25">
      <c r="A108" s="46" t="s">
        <v>71</v>
      </c>
      <c r="B108" s="26" t="s">
        <v>72</v>
      </c>
      <c r="C108" s="26" t="s">
        <v>8</v>
      </c>
      <c r="D108" s="20" t="s">
        <v>73</v>
      </c>
      <c r="E108" s="62" t="s">
        <v>57</v>
      </c>
      <c r="F108" s="64"/>
      <c r="G108" s="21">
        <f>H108+I108</f>
        <v>0</v>
      </c>
      <c r="H108" s="33"/>
      <c r="I108" s="33"/>
      <c r="J108" s="33"/>
    </row>
    <row r="109" spans="1:10" ht="142.5" hidden="1" customHeight="1" x14ac:dyDescent="0.25">
      <c r="A109" s="46" t="s">
        <v>91</v>
      </c>
      <c r="B109" s="47" t="s">
        <v>92</v>
      </c>
      <c r="C109" s="47" t="s">
        <v>16</v>
      </c>
      <c r="D109" s="48" t="s">
        <v>94</v>
      </c>
      <c r="E109" s="32" t="s">
        <v>93</v>
      </c>
      <c r="F109" s="32"/>
      <c r="G109" s="21">
        <f>H109+I109</f>
        <v>0</v>
      </c>
      <c r="H109" s="22">
        <v>0</v>
      </c>
      <c r="I109" s="34"/>
      <c r="J109" s="34"/>
    </row>
    <row r="110" spans="1:10" ht="124.8" hidden="1" x14ac:dyDescent="0.25">
      <c r="A110" s="46" t="s">
        <v>91</v>
      </c>
      <c r="B110" s="47" t="s">
        <v>92</v>
      </c>
      <c r="C110" s="47" t="s">
        <v>16</v>
      </c>
      <c r="D110" s="48" t="s">
        <v>94</v>
      </c>
      <c r="E110" s="32" t="s">
        <v>95</v>
      </c>
      <c r="F110" s="32"/>
      <c r="G110" s="21">
        <f>H110+I110</f>
        <v>0</v>
      </c>
      <c r="H110" s="22"/>
      <c r="I110" s="34"/>
      <c r="J110" s="34"/>
    </row>
    <row r="111" spans="1:10" ht="52.2" hidden="1" x14ac:dyDescent="0.25">
      <c r="A111" s="12" t="s">
        <v>118</v>
      </c>
      <c r="B111" s="42"/>
      <c r="C111" s="42"/>
      <c r="D111" s="37" t="s">
        <v>119</v>
      </c>
      <c r="E111" s="37"/>
      <c r="F111" s="49"/>
      <c r="G111" s="16">
        <f>H111+I111</f>
        <v>0</v>
      </c>
      <c r="H111" s="36">
        <f>H112</f>
        <v>0</v>
      </c>
      <c r="I111" s="36">
        <f>I112</f>
        <v>0</v>
      </c>
      <c r="J111" s="36">
        <f>J112</f>
        <v>0</v>
      </c>
    </row>
    <row r="112" spans="1:10" ht="118.5" hidden="1" customHeight="1" x14ac:dyDescent="0.25">
      <c r="A112" s="18" t="s">
        <v>120</v>
      </c>
      <c r="B112" s="44" t="s">
        <v>22</v>
      </c>
      <c r="C112" s="44" t="s">
        <v>7</v>
      </c>
      <c r="D112" s="20" t="s">
        <v>23</v>
      </c>
      <c r="E112" s="15" t="s">
        <v>121</v>
      </c>
      <c r="F112" s="24"/>
      <c r="G112" s="21">
        <f>H112+I112</f>
        <v>0</v>
      </c>
      <c r="H112" s="22"/>
      <c r="I112" s="34"/>
      <c r="J112" s="34"/>
    </row>
    <row r="113" spans="1:10" ht="57" customHeight="1" x14ac:dyDescent="0.25">
      <c r="A113" s="12" t="s">
        <v>142</v>
      </c>
      <c r="B113" s="42"/>
      <c r="C113" s="42"/>
      <c r="D113" s="37" t="s">
        <v>143</v>
      </c>
      <c r="E113" s="50"/>
      <c r="F113" s="65"/>
      <c r="G113" s="16">
        <f>SUM(H113+I113)</f>
        <v>1000000</v>
      </c>
      <c r="H113" s="17">
        <f>SUM(H114:H122)</f>
        <v>0</v>
      </c>
      <c r="I113" s="17">
        <f>SUM(I114:I122)</f>
        <v>1000000</v>
      </c>
      <c r="J113" s="17">
        <f>SUM(J114:J122)</f>
        <v>1000000</v>
      </c>
    </row>
    <row r="114" spans="1:10" ht="66.75" hidden="1" customHeight="1" x14ac:dyDescent="0.25">
      <c r="A114" s="18" t="s">
        <v>186</v>
      </c>
      <c r="B114" s="19" t="s">
        <v>171</v>
      </c>
      <c r="C114" s="19" t="s">
        <v>172</v>
      </c>
      <c r="D114" s="20" t="s">
        <v>173</v>
      </c>
      <c r="E114" s="83" t="s">
        <v>168</v>
      </c>
      <c r="F114" s="80"/>
      <c r="G114" s="21">
        <f t="shared" ref="G114:G122" si="6">H114+I114</f>
        <v>0</v>
      </c>
      <c r="H114" s="22"/>
      <c r="I114" s="22"/>
      <c r="J114" s="22"/>
    </row>
    <row r="115" spans="1:10" ht="55.95" hidden="1" customHeight="1" x14ac:dyDescent="0.25">
      <c r="A115" s="18" t="s">
        <v>144</v>
      </c>
      <c r="B115" s="44" t="s">
        <v>145</v>
      </c>
      <c r="C115" s="44" t="s">
        <v>16</v>
      </c>
      <c r="D115" s="20" t="s">
        <v>146</v>
      </c>
      <c r="E115" s="85"/>
      <c r="F115" s="80"/>
      <c r="G115" s="21">
        <f t="shared" si="6"/>
        <v>0</v>
      </c>
      <c r="H115" s="22"/>
      <c r="I115" s="22"/>
      <c r="J115" s="22"/>
    </row>
    <row r="116" spans="1:10" ht="134.25" hidden="1" customHeight="1" x14ac:dyDescent="0.25">
      <c r="A116" s="18"/>
      <c r="B116" s="44" t="s">
        <v>281</v>
      </c>
      <c r="C116" s="44" t="s">
        <v>282</v>
      </c>
      <c r="D116" s="20" t="s">
        <v>283</v>
      </c>
      <c r="E116" s="51" t="s">
        <v>284</v>
      </c>
      <c r="F116" s="62" t="s">
        <v>285</v>
      </c>
      <c r="G116" s="21">
        <f t="shared" si="6"/>
        <v>0</v>
      </c>
      <c r="H116" s="22"/>
      <c r="I116" s="22">
        <v>0</v>
      </c>
      <c r="J116" s="22">
        <v>0</v>
      </c>
    </row>
    <row r="117" spans="1:10" ht="54" x14ac:dyDescent="0.25">
      <c r="A117" s="18" t="s">
        <v>144</v>
      </c>
      <c r="B117" s="44" t="s">
        <v>145</v>
      </c>
      <c r="C117" s="44" t="s">
        <v>16</v>
      </c>
      <c r="D117" s="20" t="s">
        <v>146</v>
      </c>
      <c r="E117" s="62" t="s">
        <v>324</v>
      </c>
      <c r="F117" s="62" t="s">
        <v>325</v>
      </c>
      <c r="G117" s="21">
        <f t="shared" si="6"/>
        <v>1000000</v>
      </c>
      <c r="H117" s="22">
        <v>0</v>
      </c>
      <c r="I117" s="22">
        <v>1000000</v>
      </c>
      <c r="J117" s="22">
        <v>1000000</v>
      </c>
    </row>
    <row r="118" spans="1:10" ht="54" hidden="1" x14ac:dyDescent="0.25">
      <c r="A118" s="18" t="s">
        <v>144</v>
      </c>
      <c r="B118" s="44" t="s">
        <v>145</v>
      </c>
      <c r="C118" s="44" t="s">
        <v>16</v>
      </c>
      <c r="D118" s="20" t="s">
        <v>146</v>
      </c>
      <c r="E118" s="62" t="s">
        <v>152</v>
      </c>
      <c r="F118" s="62"/>
      <c r="G118" s="21">
        <f t="shared" si="6"/>
        <v>0</v>
      </c>
      <c r="H118" s="22"/>
      <c r="I118" s="22"/>
      <c r="J118" s="22"/>
    </row>
    <row r="119" spans="1:10" ht="54" hidden="1" x14ac:dyDescent="0.25">
      <c r="A119" s="18" t="s">
        <v>144</v>
      </c>
      <c r="B119" s="44" t="s">
        <v>145</v>
      </c>
      <c r="C119" s="44" t="s">
        <v>16</v>
      </c>
      <c r="D119" s="20" t="s">
        <v>146</v>
      </c>
      <c r="E119" s="62" t="s">
        <v>147</v>
      </c>
      <c r="F119" s="62"/>
      <c r="G119" s="21">
        <f t="shared" si="6"/>
        <v>0</v>
      </c>
      <c r="H119" s="22"/>
      <c r="I119" s="33"/>
      <c r="J119" s="33"/>
    </row>
    <row r="120" spans="1:10" ht="54" hidden="1" x14ac:dyDescent="0.25">
      <c r="A120" s="18" t="s">
        <v>144</v>
      </c>
      <c r="B120" s="44" t="s">
        <v>145</v>
      </c>
      <c r="C120" s="44" t="s">
        <v>16</v>
      </c>
      <c r="D120" s="20" t="s">
        <v>146</v>
      </c>
      <c r="E120" s="62" t="s">
        <v>93</v>
      </c>
      <c r="F120" s="24"/>
      <c r="G120" s="21">
        <f t="shared" si="6"/>
        <v>0</v>
      </c>
      <c r="H120" s="22"/>
      <c r="I120" s="33"/>
      <c r="J120" s="33"/>
    </row>
    <row r="121" spans="1:10" ht="54" hidden="1" x14ac:dyDescent="0.25">
      <c r="A121" s="18" t="s">
        <v>144</v>
      </c>
      <c r="B121" s="44" t="s">
        <v>145</v>
      </c>
      <c r="C121" s="44" t="s">
        <v>16</v>
      </c>
      <c r="D121" s="20" t="s">
        <v>146</v>
      </c>
      <c r="E121" s="62" t="s">
        <v>213</v>
      </c>
      <c r="F121" s="24"/>
      <c r="G121" s="21">
        <f t="shared" si="6"/>
        <v>0</v>
      </c>
      <c r="H121" s="22"/>
      <c r="I121" s="33"/>
      <c r="J121" s="33"/>
    </row>
    <row r="122" spans="1:10" ht="54" hidden="1" x14ac:dyDescent="0.25">
      <c r="A122" s="18" t="s">
        <v>144</v>
      </c>
      <c r="B122" s="44" t="s">
        <v>145</v>
      </c>
      <c r="C122" s="44" t="s">
        <v>16</v>
      </c>
      <c r="D122" s="20" t="s">
        <v>146</v>
      </c>
      <c r="E122" s="62" t="s">
        <v>222</v>
      </c>
      <c r="F122" s="24"/>
      <c r="G122" s="21">
        <f t="shared" si="6"/>
        <v>0</v>
      </c>
      <c r="H122" s="22"/>
      <c r="I122" s="33"/>
      <c r="J122" s="33"/>
    </row>
    <row r="123" spans="1:10" ht="36.6" customHeight="1" x14ac:dyDescent="0.25">
      <c r="A123" s="46"/>
      <c r="B123" s="52"/>
      <c r="C123" s="52"/>
      <c r="D123" s="14" t="s">
        <v>46</v>
      </c>
      <c r="E123" s="53"/>
      <c r="F123" s="54"/>
      <c r="G123" s="36">
        <f>SUM(I123+H123)</f>
        <v>296116921</v>
      </c>
      <c r="H123" s="36">
        <f>H14+H41+H73+H111+H53+H113+H58+H65+H34+H25</f>
        <v>145464969</v>
      </c>
      <c r="I123" s="36">
        <f>I14+I41+I73+I111+I53+I113+I58+I65+I34+I25</f>
        <v>150651952</v>
      </c>
      <c r="J123" s="36">
        <f>J14+J41+J73+J111+J53+J113+J58+J65+J34+J25</f>
        <v>150651952</v>
      </c>
    </row>
    <row r="124" spans="1:10" ht="24" customHeight="1" x14ac:dyDescent="0.35">
      <c r="D124" s="55"/>
      <c r="E124" s="8"/>
      <c r="F124" s="9"/>
      <c r="G124" s="56"/>
      <c r="H124" s="56"/>
      <c r="I124" s="56"/>
      <c r="J124" s="57"/>
    </row>
    <row r="125" spans="1:10" ht="18" x14ac:dyDescent="0.35">
      <c r="E125" s="8"/>
      <c r="F125" s="9"/>
      <c r="G125" s="56"/>
      <c r="H125" s="56"/>
      <c r="I125" s="56"/>
      <c r="J125" s="58"/>
    </row>
    <row r="126" spans="1:10" ht="12.75" hidden="1" customHeight="1" x14ac:dyDescent="0.35">
      <c r="A126" s="59"/>
      <c r="B126" s="8"/>
      <c r="C126" s="8"/>
      <c r="D126" s="8"/>
      <c r="E126" s="8"/>
      <c r="F126" s="9"/>
      <c r="G126" s="56"/>
      <c r="H126" s="60"/>
      <c r="I126" s="60"/>
      <c r="J126" s="8"/>
    </row>
    <row r="127" spans="1:10" ht="18" x14ac:dyDescent="0.35">
      <c r="A127" s="59"/>
      <c r="B127" s="8"/>
      <c r="C127" s="8"/>
      <c r="D127" s="8"/>
      <c r="E127" s="8"/>
      <c r="F127" s="9"/>
      <c r="G127" s="56"/>
      <c r="H127" s="56"/>
      <c r="I127" s="56"/>
      <c r="J127" s="8"/>
    </row>
    <row r="128" spans="1:10" ht="18" x14ac:dyDescent="0.35">
      <c r="A128" s="59"/>
      <c r="B128" s="8"/>
      <c r="C128" s="8"/>
      <c r="D128" s="8"/>
      <c r="E128" s="8"/>
      <c r="F128" s="9"/>
      <c r="G128" s="56"/>
      <c r="H128" s="56"/>
      <c r="I128" s="56"/>
      <c r="J128" s="8"/>
    </row>
    <row r="129" spans="1:10" ht="58.5" customHeight="1" x14ac:dyDescent="0.35">
      <c r="A129" s="59"/>
      <c r="B129" s="71" t="s">
        <v>337</v>
      </c>
      <c r="C129" s="71"/>
      <c r="D129" s="71"/>
      <c r="E129" s="8"/>
      <c r="F129" s="9"/>
      <c r="G129" s="9"/>
      <c r="H129" s="61"/>
      <c r="I129" s="8" t="s">
        <v>329</v>
      </c>
      <c r="J129" s="8"/>
    </row>
    <row r="130" spans="1:10" ht="58.5" customHeight="1" x14ac:dyDescent="0.35">
      <c r="A130" s="59"/>
      <c r="B130" s="69"/>
      <c r="C130" s="69"/>
      <c r="D130" s="69"/>
      <c r="E130" s="8"/>
      <c r="F130" s="9"/>
      <c r="G130" s="9"/>
      <c r="H130" s="61"/>
      <c r="I130" s="8"/>
      <c r="J130" s="8"/>
    </row>
    <row r="131" spans="1:10" ht="18" x14ac:dyDescent="0.35">
      <c r="A131" s="59"/>
      <c r="B131" s="8"/>
      <c r="C131" s="8"/>
      <c r="D131" s="8"/>
      <c r="E131" s="8"/>
      <c r="F131" s="9"/>
      <c r="G131" s="9"/>
      <c r="H131" s="8"/>
      <c r="I131" s="8"/>
      <c r="J131" s="8"/>
    </row>
    <row r="132" spans="1:10" ht="18" x14ac:dyDescent="0.35">
      <c r="A132" s="59"/>
      <c r="B132" s="71" t="s">
        <v>286</v>
      </c>
      <c r="C132" s="71"/>
      <c r="D132" s="71"/>
      <c r="E132" s="8"/>
      <c r="F132" s="9"/>
      <c r="G132" s="9"/>
      <c r="H132" s="8"/>
      <c r="I132" s="8" t="s">
        <v>287</v>
      </c>
      <c r="J132" s="8"/>
    </row>
    <row r="139" spans="1:10" x14ac:dyDescent="0.25">
      <c r="H139" s="58"/>
    </row>
  </sheetData>
  <sheetProtection selectLockedCells="1" selectUnlockedCells="1"/>
  <mergeCells count="30">
    <mergeCell ref="B132:D132"/>
    <mergeCell ref="F66:F69"/>
    <mergeCell ref="G11:G12"/>
    <mergeCell ref="F74:F75"/>
    <mergeCell ref="D11:D12"/>
    <mergeCell ref="E35:E36"/>
    <mergeCell ref="E70:E72"/>
    <mergeCell ref="F59:F60"/>
    <mergeCell ref="F35:F36"/>
    <mergeCell ref="E47:E48"/>
    <mergeCell ref="F70:F72"/>
    <mergeCell ref="E114:E115"/>
    <mergeCell ref="E55:E56"/>
    <mergeCell ref="F114:F115"/>
    <mergeCell ref="B129:D129"/>
    <mergeCell ref="H2:J2"/>
    <mergeCell ref="I11:J11"/>
    <mergeCell ref="F11:F12"/>
    <mergeCell ref="A6:J6"/>
    <mergeCell ref="A7:J7"/>
    <mergeCell ref="E26:E29"/>
    <mergeCell ref="H11:H12"/>
    <mergeCell ref="E11:E12"/>
    <mergeCell ref="C11:C12"/>
    <mergeCell ref="B11:B12"/>
    <mergeCell ref="A11:A12"/>
    <mergeCell ref="E74:E75"/>
    <mergeCell ref="E66:E69"/>
    <mergeCell ref="E59:E60"/>
    <mergeCell ref="F26:F29"/>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2024-07-02T09:35:20Z</cp:lastPrinted>
  <dcterms:created xsi:type="dcterms:W3CDTF">2016-01-05T10:54:52Z</dcterms:created>
  <dcterms:modified xsi:type="dcterms:W3CDTF">2024-07-04T08:03:04Z</dcterms:modified>
</cp:coreProperties>
</file>